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line classes material\"/>
    </mc:Choice>
  </mc:AlternateContent>
  <bookViews>
    <workbookView xWindow="0" yWindow="0" windowWidth="20490" windowHeight="7755" firstSheet="5" activeTab="12"/>
  </bookViews>
  <sheets>
    <sheet name="Sheet17" sheetId="17" r:id="rId1"/>
    <sheet name="Sheet18" sheetId="19" r:id="rId2"/>
    <sheet name="Sheet1" sheetId="1" r:id="rId3"/>
    <sheet name="Sheet20" sheetId="22" r:id="rId4"/>
    <sheet name="Sheet2" sheetId="2" r:id="rId5"/>
    <sheet name="Sheet3" sheetId="3" r:id="rId6"/>
    <sheet name="Sheet4" sheetId="4" r:id="rId7"/>
    <sheet name="Sheet6" sheetId="6" r:id="rId8"/>
    <sheet name="Sheet5" sheetId="5" r:id="rId9"/>
    <sheet name="Sheet12" sheetId="12" r:id="rId10"/>
    <sheet name="Sheet13" sheetId="13" r:id="rId11"/>
    <sheet name="Sheet9" sheetId="20" r:id="rId12"/>
    <sheet name="Sheet14" sheetId="14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0" l="1"/>
  <c r="J20" i="20"/>
  <c r="J13" i="20"/>
  <c r="F16" i="20" l="1"/>
  <c r="F15" i="20" l="1"/>
  <c r="D3" i="20"/>
  <c r="D2" i="20"/>
  <c r="H5" i="22" l="1"/>
  <c r="H4" i="22"/>
  <c r="H3" i="22"/>
  <c r="H2" i="22"/>
  <c r="H1" i="22"/>
  <c r="E10" i="22" l="1"/>
  <c r="E9" i="22"/>
  <c r="E8" i="22"/>
  <c r="E7" i="22"/>
  <c r="E6" i="22"/>
  <c r="E5" i="22"/>
  <c r="E4" i="22"/>
  <c r="E3" i="22"/>
  <c r="E2" i="22"/>
  <c r="E1" i="22"/>
  <c r="F83" i="2" l="1"/>
  <c r="F82" i="2"/>
  <c r="F81" i="2"/>
  <c r="F80" i="2"/>
  <c r="E20" i="12" l="1"/>
  <c r="E17" i="12"/>
  <c r="E18" i="12"/>
  <c r="E19" i="12"/>
  <c r="E16" i="12"/>
  <c r="E7" i="12"/>
  <c r="E8" i="12"/>
  <c r="E9" i="12"/>
  <c r="E10" i="12"/>
  <c r="E11" i="12"/>
  <c r="E6" i="12"/>
  <c r="D4" i="12"/>
  <c r="F23" i="5"/>
  <c r="G20" i="5"/>
  <c r="G17" i="5"/>
  <c r="G16" i="5"/>
  <c r="G15" i="5"/>
  <c r="P16" i="6"/>
  <c r="Q10" i="6"/>
  <c r="Q12" i="6" s="1"/>
  <c r="P18" i="6" s="1"/>
  <c r="Q9" i="6"/>
  <c r="Q11" i="6" l="1"/>
  <c r="E28" i="6" l="1"/>
  <c r="I55" i="4"/>
  <c r="I50" i="4"/>
  <c r="I49" i="4"/>
  <c r="I48" i="4"/>
  <c r="I47" i="4"/>
  <c r="I46" i="4"/>
  <c r="I52" i="4" s="1"/>
  <c r="S41" i="4"/>
  <c r="N41" i="4"/>
  <c r="G61" i="4" l="1"/>
  <c r="M46" i="4"/>
  <c r="S42" i="4"/>
  <c r="R48" i="4" s="1"/>
  <c r="I56" i="4"/>
  <c r="G63" i="4" s="1"/>
  <c r="N42" i="4"/>
  <c r="M48" i="4" s="1"/>
  <c r="R46" i="4"/>
  <c r="K9" i="6"/>
  <c r="F21" i="6"/>
  <c r="F14" i="6"/>
  <c r="F18" i="6" s="1"/>
  <c r="F15" i="6"/>
  <c r="F17" i="6"/>
  <c r="J16" i="6" l="1"/>
  <c r="F22" i="6"/>
  <c r="E26" i="6"/>
  <c r="K10" i="6"/>
  <c r="K11" i="6" s="1"/>
  <c r="K12" i="6" s="1"/>
  <c r="J18" i="6" s="1"/>
  <c r="Q14" i="4"/>
  <c r="R10" i="4"/>
  <c r="Q16" i="4" s="1"/>
  <c r="R9" i="4"/>
  <c r="J10" i="4"/>
  <c r="I16" i="4" s="1"/>
  <c r="J9" i="4"/>
  <c r="I14" i="4" s="1"/>
  <c r="F21" i="4"/>
  <c r="G17" i="4"/>
  <c r="F14" i="4"/>
  <c r="F18" i="4" s="1"/>
  <c r="O25" i="3"/>
  <c r="O23" i="3"/>
  <c r="I28" i="3"/>
  <c r="I26" i="3"/>
  <c r="I25" i="3"/>
  <c r="I24" i="3"/>
  <c r="O11" i="3"/>
  <c r="O10" i="3"/>
  <c r="E26" i="4" l="1"/>
  <c r="F22" i="4"/>
  <c r="E28" i="4" s="1"/>
  <c r="O8" i="3"/>
  <c r="O7" i="3"/>
  <c r="O9" i="3" s="1"/>
  <c r="O6" i="3"/>
  <c r="N5" i="3"/>
  <c r="H10" i="3"/>
  <c r="H9" i="3"/>
  <c r="H8" i="3"/>
  <c r="G7" i="3"/>
  <c r="G6" i="3"/>
  <c r="G5" i="3"/>
</calcChain>
</file>

<file path=xl/comments1.xml><?xml version="1.0" encoding="utf-8"?>
<comments xmlns="http://schemas.openxmlformats.org/spreadsheetml/2006/main">
  <authors>
    <author>Ishrar Fatima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Ishrar Fatima: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<sst xmlns="http://schemas.openxmlformats.org/spreadsheetml/2006/main" count="467" uniqueCount="277">
  <si>
    <t>Graphical Representation</t>
  </si>
  <si>
    <t>Bar Charts</t>
  </si>
  <si>
    <t>Simple Bar Chart</t>
  </si>
  <si>
    <t xml:space="preserve">Category </t>
  </si>
  <si>
    <t>Advertising</t>
  </si>
  <si>
    <t xml:space="preserve">Baggage </t>
  </si>
  <si>
    <t>Customer service</t>
  </si>
  <si>
    <t>Disability</t>
  </si>
  <si>
    <t>Fares</t>
  </si>
  <si>
    <t>other</t>
  </si>
  <si>
    <t>Number</t>
  </si>
  <si>
    <t>Multiple Bar Chart</t>
  </si>
  <si>
    <t xml:space="preserve">Food Articles </t>
  </si>
  <si>
    <t>Clothing</t>
  </si>
  <si>
    <t>Education</t>
  </si>
  <si>
    <t xml:space="preserve">Rent </t>
  </si>
  <si>
    <t>Miscellaneous</t>
  </si>
  <si>
    <t>Area</t>
  </si>
  <si>
    <t>Production</t>
  </si>
  <si>
    <t>Year</t>
  </si>
  <si>
    <t>1965-66</t>
  </si>
  <si>
    <t>1970-71</t>
  </si>
  <si>
    <t>1975-76</t>
  </si>
  <si>
    <t>Items Of Expenditure</t>
  </si>
  <si>
    <t>Component Bar Chart</t>
  </si>
  <si>
    <t xml:space="preserve">Devision </t>
  </si>
  <si>
    <t>Peshawar</t>
  </si>
  <si>
    <t>Rawalpindi</t>
  </si>
  <si>
    <t>Sargodha</t>
  </si>
  <si>
    <t>Lahore</t>
  </si>
  <si>
    <t>Both genders</t>
  </si>
  <si>
    <t>Male</t>
  </si>
  <si>
    <t>Female</t>
  </si>
  <si>
    <t>Expenses in Percentages</t>
  </si>
  <si>
    <t>Litigation</t>
  </si>
  <si>
    <t>Conventional Needs</t>
  </si>
  <si>
    <t>Rectangular Component Bar Chart</t>
  </si>
  <si>
    <t>Pie Chart</t>
  </si>
  <si>
    <t>Plans</t>
  </si>
  <si>
    <t>Not work for pay</t>
  </si>
  <si>
    <t>Start own business</t>
  </si>
  <si>
    <t>Work full time</t>
  </si>
  <si>
    <t>Don't know</t>
  </si>
  <si>
    <t>Other</t>
  </si>
  <si>
    <t>Percentage</t>
  </si>
  <si>
    <t>Work part time</t>
  </si>
  <si>
    <t>Frequency Chart</t>
  </si>
  <si>
    <t>Histogram</t>
  </si>
  <si>
    <t>C.B</t>
  </si>
  <si>
    <t>Frequency</t>
  </si>
  <si>
    <t>Days to Maturity</t>
  </si>
  <si>
    <t>30-39</t>
  </si>
  <si>
    <t>40-49</t>
  </si>
  <si>
    <t>50-59</t>
  </si>
  <si>
    <t>60-69</t>
  </si>
  <si>
    <t>70-79</t>
  </si>
  <si>
    <t>80-89</t>
  </si>
  <si>
    <t>90-99</t>
  </si>
  <si>
    <t>29.5-39.5</t>
  </si>
  <si>
    <t>39.5-49.5</t>
  </si>
  <si>
    <t>49.5-59.5</t>
  </si>
  <si>
    <t>59.5-69.5</t>
  </si>
  <si>
    <t>69.5-79.5</t>
  </si>
  <si>
    <t>79.5-89.5</t>
  </si>
  <si>
    <t>89.5-99.5</t>
  </si>
  <si>
    <t>Time Series Plot</t>
  </si>
  <si>
    <t>Historigram</t>
  </si>
  <si>
    <t>Deals</t>
  </si>
  <si>
    <t>Scatter Plot</t>
  </si>
  <si>
    <t>Current</t>
  </si>
  <si>
    <t>New filter</t>
  </si>
  <si>
    <t>Numerical</t>
  </si>
  <si>
    <t>Measures Of Location Or Central Tendency</t>
  </si>
  <si>
    <t>Mean</t>
  </si>
  <si>
    <t>Median</t>
  </si>
  <si>
    <t>Mode</t>
  </si>
  <si>
    <t>Geometric mean</t>
  </si>
  <si>
    <t>Harmonic mean</t>
  </si>
  <si>
    <t>Trimmean</t>
  </si>
  <si>
    <t>Measure OF Dispersion</t>
  </si>
  <si>
    <t>Range</t>
  </si>
  <si>
    <t>Variance(bias)</t>
  </si>
  <si>
    <t>S.D(bias)</t>
  </si>
  <si>
    <t>C.V</t>
  </si>
  <si>
    <t>mean</t>
  </si>
  <si>
    <t>Variance(unbias)</t>
  </si>
  <si>
    <t>S.D(unbiase)</t>
  </si>
  <si>
    <t>Important Points</t>
  </si>
  <si>
    <t>Quartile 1</t>
  </si>
  <si>
    <t>Quartile 2</t>
  </si>
  <si>
    <t>Quartile 3</t>
  </si>
  <si>
    <t>Percentile 55</t>
  </si>
  <si>
    <t>Measures to identify distribution</t>
  </si>
  <si>
    <t>Skewness</t>
  </si>
  <si>
    <t>Kurtosis</t>
  </si>
  <si>
    <t>Hypothesis Testing</t>
  </si>
  <si>
    <t>Z-Test for One Sample</t>
  </si>
  <si>
    <t>Data</t>
  </si>
  <si>
    <t>Step 1</t>
  </si>
  <si>
    <t>Ho:</t>
  </si>
  <si>
    <t>µ=275</t>
  </si>
  <si>
    <t>H1:</t>
  </si>
  <si>
    <t>µ≠275</t>
  </si>
  <si>
    <t>Step 2</t>
  </si>
  <si>
    <t>α</t>
  </si>
  <si>
    <t>Step 3</t>
  </si>
  <si>
    <t>Test Statistic</t>
  </si>
  <si>
    <t>z=</t>
  </si>
  <si>
    <t>Step 4</t>
  </si>
  <si>
    <t xml:space="preserve">Calculation </t>
  </si>
  <si>
    <t>n</t>
  </si>
  <si>
    <t>σ</t>
  </si>
  <si>
    <t>Squareroot</t>
  </si>
  <si>
    <t>Z-cal</t>
  </si>
  <si>
    <t>Step 5</t>
  </si>
  <si>
    <t>Critical Region</t>
  </si>
  <si>
    <t>Z-tab</t>
  </si>
  <si>
    <t>P-value</t>
  </si>
  <si>
    <t>Step 6</t>
  </si>
  <si>
    <t>Decision</t>
  </si>
  <si>
    <t>Through tabulated value</t>
  </si>
  <si>
    <t>Through P-value</t>
  </si>
  <si>
    <t>Two Tail Test</t>
  </si>
  <si>
    <t>Lower Tail</t>
  </si>
  <si>
    <t>H0:</t>
  </si>
  <si>
    <t>µ&lt;275</t>
  </si>
  <si>
    <t>z-tab</t>
  </si>
  <si>
    <t>Upper Tail</t>
  </si>
  <si>
    <t>µ&gt;275</t>
  </si>
  <si>
    <t>Z Test for Two Samples</t>
  </si>
  <si>
    <t>sample 1</t>
  </si>
  <si>
    <t>sample 2</t>
  </si>
  <si>
    <t>µ1=µ2</t>
  </si>
  <si>
    <t>µ1≠µ2</t>
  </si>
  <si>
    <t>Calculation</t>
  </si>
  <si>
    <t>Sample 2 Mean</t>
  </si>
  <si>
    <t>Sample 1 Mean</t>
  </si>
  <si>
    <t>Sample 1 var</t>
  </si>
  <si>
    <t>Sample 2 var</t>
  </si>
  <si>
    <t>n1</t>
  </si>
  <si>
    <t>n2</t>
  </si>
  <si>
    <t xml:space="preserve">Z-tab </t>
  </si>
  <si>
    <t>Through P value</t>
  </si>
  <si>
    <t>Lower tail</t>
  </si>
  <si>
    <t>µ1&lt;µ2</t>
  </si>
  <si>
    <t>Upper tail</t>
  </si>
  <si>
    <t>µ&gt;μ2</t>
  </si>
  <si>
    <t xml:space="preserve">T Test </t>
  </si>
  <si>
    <t>T test for one sample</t>
  </si>
  <si>
    <t>μ=66</t>
  </si>
  <si>
    <t>μ≠66</t>
  </si>
  <si>
    <t>Test statistic</t>
  </si>
  <si>
    <t>Caculation</t>
  </si>
  <si>
    <t>s.d</t>
  </si>
  <si>
    <t>sqrt n</t>
  </si>
  <si>
    <t>T-cal</t>
  </si>
  <si>
    <t>t-tab</t>
  </si>
  <si>
    <t>Through tabulted value</t>
  </si>
  <si>
    <t>μ&lt;66</t>
  </si>
  <si>
    <t>1-Pvalue</t>
  </si>
  <si>
    <t>data</t>
  </si>
  <si>
    <r>
      <t>Xbar-</t>
    </r>
    <r>
      <rPr>
        <sz val="12"/>
        <color theme="1"/>
        <rFont val="Calibri"/>
        <family val="2"/>
      </rPr>
      <t>μ/σ/sqrtn</t>
    </r>
  </si>
  <si>
    <t>Step 1:</t>
  </si>
  <si>
    <t>Step 5:</t>
  </si>
  <si>
    <t>Step 6:</t>
  </si>
  <si>
    <r>
      <rPr>
        <b/>
        <sz val="12"/>
        <color theme="1"/>
        <rFont val="Calibri"/>
        <family val="2"/>
        <scheme val="minor"/>
      </rPr>
      <t>Step 1</t>
    </r>
    <r>
      <rPr>
        <sz val="12"/>
        <color theme="1"/>
        <rFont val="Calibri"/>
        <family val="2"/>
        <scheme val="minor"/>
      </rPr>
      <t>:</t>
    </r>
  </si>
  <si>
    <t>Interpretation</t>
  </si>
  <si>
    <t>From provided evidence we will do not reject null hypothesis</t>
  </si>
  <si>
    <t xml:space="preserve">From provided evidence we will </t>
  </si>
  <si>
    <t>do not reject null hypothesis</t>
  </si>
  <si>
    <t>(xbar1-xbar2)-(meu1-meu2)/sqrt(var/n1+var2/n2)</t>
  </si>
  <si>
    <t>From provided evidence we will do</t>
  </si>
  <si>
    <t>not reject null hypothesis</t>
  </si>
  <si>
    <r>
      <t>t= Xbar-</t>
    </r>
    <r>
      <rPr>
        <sz val="12"/>
        <color theme="1"/>
        <rFont val="Calibri"/>
        <family val="2"/>
      </rPr>
      <t>μ/s/sqrt(n)</t>
    </r>
  </si>
  <si>
    <r>
      <rPr>
        <b/>
        <sz val="14"/>
        <color theme="1"/>
        <rFont val="Calibri"/>
        <family val="2"/>
        <scheme val="minor"/>
      </rPr>
      <t>Two Tai</t>
    </r>
    <r>
      <rPr>
        <sz val="12"/>
        <color theme="1"/>
        <rFont val="Calibri"/>
        <family val="2"/>
        <scheme val="minor"/>
      </rPr>
      <t>l</t>
    </r>
  </si>
  <si>
    <t xml:space="preserve">Decision </t>
  </si>
  <si>
    <t xml:space="preserve">From provided evidence we will do not </t>
  </si>
  <si>
    <t>reject ho</t>
  </si>
  <si>
    <t>µ≤66</t>
  </si>
  <si>
    <t>μ&gt;66</t>
  </si>
  <si>
    <t xml:space="preserve">From the provided evidence we will </t>
  </si>
  <si>
    <t>reject null hypothesis</t>
  </si>
  <si>
    <t>F Test</t>
  </si>
  <si>
    <t xml:space="preserve">House </t>
  </si>
  <si>
    <t>Scnate</t>
  </si>
  <si>
    <t>var are equal</t>
  </si>
  <si>
    <t>var are not equal</t>
  </si>
  <si>
    <t>var1/var2</t>
  </si>
  <si>
    <t>var 1</t>
  </si>
  <si>
    <t>var 2</t>
  </si>
  <si>
    <t>F cal</t>
  </si>
  <si>
    <t>Decision Rule</t>
  </si>
  <si>
    <t xml:space="preserve">From provided evidence we will do not reject ho </t>
  </si>
  <si>
    <t>and conclude that variances are equal</t>
  </si>
  <si>
    <t>Discrete Probability Distribution</t>
  </si>
  <si>
    <t>Binomial Distribution</t>
  </si>
  <si>
    <t>p</t>
  </si>
  <si>
    <t>x</t>
  </si>
  <si>
    <t>P(x)</t>
  </si>
  <si>
    <t>Poisson Distribution</t>
  </si>
  <si>
    <t>Regression Analysis</t>
  </si>
  <si>
    <t>X</t>
  </si>
  <si>
    <t>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</si>
  <si>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</si>
  <si>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</si>
  <si>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</si>
  <si>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</si>
  <si>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</si>
  <si>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</si>
  <si>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</si>
  <si>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</si>
  <si>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</si>
  <si>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</si>
  <si>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</si>
  <si>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</si>
  <si>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</si>
  <si>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</si>
  <si>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</si>
  <si>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</si>
  <si>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</si>
  <si>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</si>
  <si>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</si>
  <si>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</si>
  <si>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</si>
  <si>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</si>
  <si>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</si>
  <si>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X Variable 1</t>
  </si>
  <si>
    <t>Correlation</t>
  </si>
  <si>
    <t>Column 1</t>
  </si>
  <si>
    <t>Column 2</t>
  </si>
  <si>
    <t>Variance</t>
  </si>
  <si>
    <t>Frequency Polygon</t>
  </si>
  <si>
    <t>64.5-84.5</t>
  </si>
  <si>
    <t>84.5-104.5</t>
  </si>
  <si>
    <t>104.5-124.5</t>
  </si>
  <si>
    <t>124.5-144.5</t>
  </si>
  <si>
    <t>144.5-164.5</t>
  </si>
  <si>
    <t>Mid-Points</t>
  </si>
  <si>
    <t>Ogive Curve</t>
  </si>
  <si>
    <t>U.C.B</t>
  </si>
  <si>
    <t>C.f</t>
  </si>
  <si>
    <t>Q.D</t>
  </si>
  <si>
    <t>count</t>
  </si>
  <si>
    <t>Sum</t>
  </si>
  <si>
    <t>Minimum</t>
  </si>
  <si>
    <t>Maximum</t>
  </si>
  <si>
    <t>Q3</t>
  </si>
  <si>
    <t>Percentile</t>
  </si>
  <si>
    <t>range</t>
  </si>
  <si>
    <t xml:space="preserve">variace </t>
  </si>
  <si>
    <t>S.D</t>
  </si>
  <si>
    <t xml:space="preserve"> </t>
  </si>
  <si>
    <t>Column1</t>
  </si>
  <si>
    <t>Standard Deviation</t>
  </si>
  <si>
    <t>Sample Variance</t>
  </si>
  <si>
    <t>Count</t>
  </si>
  <si>
    <t>s</t>
  </si>
  <si>
    <t>Sample 1</t>
  </si>
  <si>
    <t>Sample 2</t>
  </si>
  <si>
    <t>z-Test: Two Sample for Means</t>
  </si>
  <si>
    <t>Variable 1</t>
  </si>
  <si>
    <t>Variable 2</t>
  </si>
  <si>
    <t>Known Variance</t>
  </si>
  <si>
    <t>Hypothesized Mean Difference</t>
  </si>
  <si>
    <t>z</t>
  </si>
  <si>
    <t>P(Z&lt;=z) one-tail</t>
  </si>
  <si>
    <t>z Critical one-tail</t>
  </si>
  <si>
    <t>P(Z&lt;=z) two-tail</t>
  </si>
  <si>
    <t>z Critical two-tail</t>
  </si>
  <si>
    <t>F-Test Two-Sample for Variances</t>
  </si>
  <si>
    <t>P(F&lt;=f) one-tail</t>
  </si>
  <si>
    <t>F Critical one-tail</t>
  </si>
  <si>
    <t>t-Test: Two-Sample Assuming Unequal Variances</t>
  </si>
  <si>
    <t>P(T&lt;=t) one-tail</t>
  </si>
  <si>
    <t>t Critical one-tail</t>
  </si>
  <si>
    <t>P(T&lt;=t) two-tail</t>
  </si>
  <si>
    <t>t Critical two-tail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</si>
</sst>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0" fontId="0" fillId="2" borderId="1" xfId="0" applyFill="1" applyBorder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Bar</a:t>
            </a:r>
            <a:r>
              <a:rPr lang="en-US" baseline="0"/>
              <a:t>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Sheet1!$B$5:$B$10</c:f>
              <c:strCache>
                <c:ptCount val="6"/>
                <c:pt idx="0">
                  <c:v>Advertising</c:v>
                </c:pt>
                <c:pt idx="1">
                  <c:v>Baggage </c:v>
                </c:pt>
                <c:pt idx="2">
                  <c:v>Customer service</c:v>
                </c:pt>
                <c:pt idx="3">
                  <c:v>Disability</c:v>
                </c:pt>
                <c:pt idx="4">
                  <c:v>Fares</c:v>
                </c:pt>
                <c:pt idx="5">
                  <c:v>other</c:v>
                </c:pt>
              </c:strCache>
            </c:strRef>
          </c:cat>
          <c:val>
            <c:numRef>
              <c:f>Sheet1!$E$5:$E$10</c:f>
              <c:numCache>
                <c:formatCode>General</c:formatCode>
                <c:ptCount val="6"/>
                <c:pt idx="0">
                  <c:v>68</c:v>
                </c:pt>
                <c:pt idx="1">
                  <c:v>1421</c:v>
                </c:pt>
                <c:pt idx="2">
                  <c:v>1715</c:v>
                </c:pt>
                <c:pt idx="3">
                  <c:v>477</c:v>
                </c:pt>
                <c:pt idx="4">
                  <c:v>523</c:v>
                </c:pt>
                <c:pt idx="5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62397232"/>
        <c:axId val="362403896"/>
      </c:barChart>
      <c:catAx>
        <c:axId val="362397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Category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3896"/>
        <c:crosses val="autoZero"/>
        <c:auto val="1"/>
        <c:lblAlgn val="ctr"/>
        <c:lblOffset val="100"/>
        <c:noMultiLvlLbl val="0"/>
      </c:catAx>
      <c:valAx>
        <c:axId val="36240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Ogive Curve</a:t>
            </a:r>
          </a:p>
        </c:rich>
      </c:tx>
      <c:layout>
        <c:manualLayout>
          <c:xMode val="edge"/>
          <c:yMode val="edge"/>
          <c:x val="0.352250000000000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Sheet2!$E$79:$E$83</c:f>
              <c:numCache>
                <c:formatCode>General</c:formatCode>
                <c:ptCount val="5"/>
                <c:pt idx="0">
                  <c:v>84.5</c:v>
                </c:pt>
                <c:pt idx="1">
                  <c:v>104.5</c:v>
                </c:pt>
                <c:pt idx="2">
                  <c:v>124.5</c:v>
                </c:pt>
                <c:pt idx="3">
                  <c:v>144.5</c:v>
                </c:pt>
                <c:pt idx="4">
                  <c:v>164.5</c:v>
                </c:pt>
              </c:numCache>
            </c:numRef>
          </c:cat>
          <c:val>
            <c:numRef>
              <c:f>Sheet2!$F$79:$F$83</c:f>
              <c:numCache>
                <c:formatCode>General</c:formatCode>
                <c:ptCount val="5"/>
                <c:pt idx="0">
                  <c:v>9</c:v>
                </c:pt>
                <c:pt idx="1">
                  <c:v>19</c:v>
                </c:pt>
                <c:pt idx="2">
                  <c:v>36</c:v>
                </c:pt>
                <c:pt idx="3">
                  <c:v>46</c:v>
                </c:pt>
                <c:pt idx="4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10952"/>
        <c:axId val="362413304"/>
      </c:lineChart>
      <c:catAx>
        <c:axId val="36241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13304"/>
        <c:crosses val="autoZero"/>
        <c:auto val="1"/>
        <c:lblAlgn val="ctr"/>
        <c:lblOffset val="100"/>
        <c:noMultiLvlLbl val="0"/>
      </c:catAx>
      <c:valAx>
        <c:axId val="36241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1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Multiple Bar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Area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Sheet1!$C$19:$C$21</c:f>
              <c:strCache>
                <c:ptCount val="3"/>
                <c:pt idx="0">
                  <c:v>1965-66</c:v>
                </c:pt>
                <c:pt idx="1">
                  <c:v>1970-71</c:v>
                </c:pt>
                <c:pt idx="2">
                  <c:v>1975-76</c:v>
                </c:pt>
              </c:strCache>
            </c:strRef>
          </c:cat>
          <c:val>
            <c:numRef>
              <c:f>Sheet1!$E$19:$E$21</c:f>
              <c:numCache>
                <c:formatCode>General</c:formatCode>
                <c:ptCount val="3"/>
                <c:pt idx="0">
                  <c:v>2866</c:v>
                </c:pt>
                <c:pt idx="1">
                  <c:v>3233</c:v>
                </c:pt>
                <c:pt idx="2">
                  <c:v>3420</c:v>
                </c:pt>
              </c:numCache>
            </c:numRef>
          </c:val>
        </c:ser>
        <c:ser>
          <c:idx val="1"/>
          <c:order val="1"/>
          <c:tx>
            <c:v>Production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Sheet1!$C$19:$C$21</c:f>
              <c:strCache>
                <c:ptCount val="3"/>
                <c:pt idx="0">
                  <c:v>1965-66</c:v>
                </c:pt>
                <c:pt idx="1">
                  <c:v>1970-71</c:v>
                </c:pt>
                <c:pt idx="2">
                  <c:v>1975-76</c:v>
                </c:pt>
              </c:strCache>
            </c:strRef>
          </c:cat>
          <c:val>
            <c:numRef>
              <c:f>Sheet1!$F$19:$F$21</c:f>
              <c:numCache>
                <c:formatCode>General</c:formatCode>
                <c:ptCount val="3"/>
                <c:pt idx="0">
                  <c:v>1588</c:v>
                </c:pt>
                <c:pt idx="1">
                  <c:v>2229</c:v>
                </c:pt>
                <c:pt idx="2">
                  <c:v>1937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62398408"/>
        <c:axId val="362397624"/>
      </c:barChart>
      <c:catAx>
        <c:axId val="362398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7624"/>
        <c:crosses val="autoZero"/>
        <c:auto val="1"/>
        <c:lblAlgn val="ctr"/>
        <c:lblOffset val="100"/>
        <c:noMultiLvlLbl val="0"/>
      </c:catAx>
      <c:valAx>
        <c:axId val="36239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and Production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Sheet1!$F$32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Sheet1!$C$33:$C$36</c:f>
              <c:strCache>
                <c:ptCount val="4"/>
                <c:pt idx="0">
                  <c:v>Peshawar</c:v>
                </c:pt>
                <c:pt idx="1">
                  <c:v>Rawalpindi</c:v>
                </c:pt>
                <c:pt idx="2">
                  <c:v>Sargodha</c:v>
                </c:pt>
                <c:pt idx="3">
                  <c:v>Lahore</c:v>
                </c:pt>
              </c:strCache>
            </c:strRef>
          </c:cat>
          <c:val>
            <c:numRef>
              <c:f>Sheet1!$F$33:$F$36</c:f>
              <c:numCache>
                <c:formatCode>General</c:formatCode>
                <c:ptCount val="4"/>
                <c:pt idx="0">
                  <c:v>33</c:v>
                </c:pt>
                <c:pt idx="1">
                  <c:v>21</c:v>
                </c:pt>
                <c:pt idx="2">
                  <c:v>32</c:v>
                </c:pt>
                <c:pt idx="3">
                  <c:v>35</c:v>
                </c:pt>
              </c:numCache>
            </c:numRef>
          </c:val>
        </c:ser>
        <c:ser>
          <c:idx val="1"/>
          <c:order val="1"/>
          <c:tx>
            <c:strRef>
              <c:f>Sheet1!$G$32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Sheet1!$C$33:$C$36</c:f>
              <c:strCache>
                <c:ptCount val="4"/>
                <c:pt idx="0">
                  <c:v>Peshawar</c:v>
                </c:pt>
                <c:pt idx="1">
                  <c:v>Rawalpindi</c:v>
                </c:pt>
                <c:pt idx="2">
                  <c:v>Sargodha</c:v>
                </c:pt>
                <c:pt idx="3">
                  <c:v>Lahore</c:v>
                </c:pt>
              </c:strCache>
            </c:strRef>
          </c:cat>
          <c:val>
            <c:numRef>
              <c:f>Sheet1!$G$33:$G$36</c:f>
              <c:numCache>
                <c:formatCode>General</c:formatCode>
                <c:ptCount val="4"/>
                <c:pt idx="0">
                  <c:v>31</c:v>
                </c:pt>
                <c:pt idx="1">
                  <c:v>19</c:v>
                </c:pt>
                <c:pt idx="2">
                  <c:v>28</c:v>
                </c:pt>
                <c:pt idx="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62394488"/>
        <c:axId val="362401152"/>
      </c:barChart>
      <c:catAx>
        <c:axId val="3623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1152"/>
        <c:crosses val="autoZero"/>
        <c:auto val="1"/>
        <c:lblAlgn val="ctr"/>
        <c:lblOffset val="100"/>
        <c:noMultiLvlLbl val="0"/>
      </c:catAx>
      <c:valAx>
        <c:axId val="3624011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Rectangular Component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Sheet1!$C$47</c:f>
              <c:strCache>
                <c:ptCount val="1"/>
                <c:pt idx="0">
                  <c:v>Food Articles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Sheet1!$E$47:$F$47</c:f>
              <c:numCache>
                <c:formatCode>General</c:formatCode>
                <c:ptCount val="2"/>
                <c:pt idx="0">
                  <c:v>60</c:v>
                </c:pt>
                <c:pt idx="1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Sheet1!$C$48</c:f>
              <c:strCache>
                <c:ptCount val="1"/>
                <c:pt idx="0">
                  <c:v>Clothing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Sheet1!$E$48:$F$48</c:f>
              <c:numCache>
                <c:formatCode>General</c:formatCode>
                <c:ptCount val="2"/>
                <c:pt idx="0">
                  <c:v>10</c:v>
                </c:pt>
                <c:pt idx="1">
                  <c:v>11.7</c:v>
                </c:pt>
              </c:numCache>
            </c:numRef>
          </c:val>
        </c:ser>
        <c:ser>
          <c:idx val="2"/>
          <c:order val="2"/>
          <c:tx>
            <c:strRef>
              <c:f>Sheet1!$C$49</c:f>
              <c:strCache>
                <c:ptCount val="1"/>
                <c:pt idx="0">
                  <c:v>Litigation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Sheet1!$E$49:$F$49</c:f>
              <c:numCache>
                <c:formatCode>General</c:formatCode>
                <c:ptCount val="2"/>
                <c:pt idx="0">
                  <c:v>5</c:v>
                </c:pt>
                <c:pt idx="1">
                  <c:v>8.3000000000000007</c:v>
                </c:pt>
              </c:numCache>
            </c:numRef>
          </c:val>
        </c:ser>
        <c:ser>
          <c:idx val="3"/>
          <c:order val="3"/>
          <c:tx>
            <c:strRef>
              <c:f>Sheet1!$C$50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Sheet1!$E$50:$F$50</c:f>
              <c:numCache>
                <c:formatCode>General</c:formatCode>
                <c:ptCount val="2"/>
                <c:pt idx="0">
                  <c:v>7.5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Sheet1!$C$51</c:f>
              <c:strCache>
                <c:ptCount val="1"/>
                <c:pt idx="0">
                  <c:v>Rent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Sheet1!$E$51:$F$51</c:f>
              <c:numCache>
                <c:formatCode>General</c:formatCode>
                <c:ptCount val="2"/>
                <c:pt idx="0">
                  <c:v>10</c:v>
                </c:pt>
                <c:pt idx="1">
                  <c:v>13.3</c:v>
                </c:pt>
              </c:numCache>
            </c:numRef>
          </c:val>
        </c:ser>
        <c:ser>
          <c:idx val="5"/>
          <c:order val="5"/>
          <c:tx>
            <c:strRef>
              <c:f>Sheet1!$C$52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Sheet1!$E$52:$F$52</c:f>
              <c:numCache>
                <c:formatCode>General</c:formatCode>
                <c:ptCount val="2"/>
                <c:pt idx="0">
                  <c:v>5</c:v>
                </c:pt>
                <c:pt idx="1">
                  <c:v>6.7</c:v>
                </c:pt>
              </c:numCache>
            </c:numRef>
          </c:val>
        </c:ser>
        <c:ser>
          <c:idx val="6"/>
          <c:order val="6"/>
          <c:tx>
            <c:strRef>
              <c:f>Sheet1!$D$53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Sheet1!$E$53:$F$53</c:f>
              <c:numCache>
                <c:formatCode>General</c:formatCode>
                <c:ptCount val="2"/>
                <c:pt idx="0">
                  <c:v>2.5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396056"/>
        <c:axId val="362401936"/>
      </c:barChart>
      <c:catAx>
        <c:axId val="36239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1936"/>
        <c:crosses val="autoZero"/>
        <c:auto val="1"/>
        <c:lblAlgn val="ctr"/>
        <c:lblOffset val="100"/>
        <c:noMultiLvlLbl val="0"/>
      </c:catAx>
      <c:valAx>
        <c:axId val="36240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Sheet2!$D$4:$D$9</c:f>
              <c:numCache>
                <c:formatCode>General</c:formatCode>
                <c:ptCount val="6"/>
                <c:pt idx="0">
                  <c:v>29</c:v>
                </c:pt>
                <c:pt idx="1">
                  <c:v>10</c:v>
                </c:pt>
                <c:pt idx="2">
                  <c:v>7</c:v>
                </c:pt>
                <c:pt idx="3">
                  <c:v>46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Sheet2!$F$17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Sheet2!$D$18:$D$24</c:f>
              <c:strCache>
                <c:ptCount val="7"/>
                <c:pt idx="0">
                  <c:v>29.5-39.5</c:v>
                </c:pt>
                <c:pt idx="1">
                  <c:v>39.5-49.5</c:v>
                </c:pt>
                <c:pt idx="2">
                  <c:v>49.5-59.5</c:v>
                </c:pt>
                <c:pt idx="3">
                  <c:v>59.5-69.5</c:v>
                </c:pt>
                <c:pt idx="4">
                  <c:v>69.5-79.5</c:v>
                </c:pt>
                <c:pt idx="5">
                  <c:v>79.5-89.5</c:v>
                </c:pt>
                <c:pt idx="6">
                  <c:v>89.5-99.5</c:v>
                </c:pt>
              </c:strCache>
            </c:strRef>
          </c:cat>
          <c:val>
            <c:numRef>
              <c:f>Sheet2!$F$18:$F$24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62404680"/>
        <c:axId val="362394096"/>
      </c:barChart>
      <c:catAx>
        <c:axId val="36240468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4096"/>
        <c:crosses val="autoZero"/>
        <c:auto val="1"/>
        <c:lblAlgn val="ctr"/>
        <c:lblOffset val="100"/>
        <c:noMultiLvlLbl val="0"/>
      </c:catAx>
      <c:valAx>
        <c:axId val="362394096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Sheet2!$B$33:$B$44</c:f>
              <c:numCache>
                <c:formatCode>General</c:formatCode>
                <c:ptCount val="1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</c:numCache>
            </c:numRef>
          </c:cat>
          <c:val>
            <c:numRef>
              <c:f>Sheet2!$C$33:$C$44</c:f>
              <c:numCache>
                <c:formatCode>General</c:formatCode>
                <c:ptCount val="12"/>
                <c:pt idx="0">
                  <c:v>715</c:v>
                </c:pt>
                <c:pt idx="1">
                  <c:v>865</c:v>
                </c:pt>
                <c:pt idx="2">
                  <c:v>708</c:v>
                </c:pt>
                <c:pt idx="3">
                  <c:v>861</c:v>
                </c:pt>
                <c:pt idx="4">
                  <c:v>931</c:v>
                </c:pt>
                <c:pt idx="5">
                  <c:v>939</c:v>
                </c:pt>
                <c:pt idx="6">
                  <c:v>1031</c:v>
                </c:pt>
                <c:pt idx="7">
                  <c:v>893</c:v>
                </c:pt>
                <c:pt idx="8">
                  <c:v>735</c:v>
                </c:pt>
                <c:pt idx="9">
                  <c:v>759</c:v>
                </c:pt>
                <c:pt idx="10">
                  <c:v>1013</c:v>
                </c:pt>
                <c:pt idx="11">
                  <c:v>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99976"/>
        <c:axId val="362400368"/>
      </c:lineChart>
      <c:catAx>
        <c:axId val="36239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0368"/>
        <c:crosses val="autoZero"/>
        <c:auto val="1"/>
        <c:lblAlgn val="ctr"/>
        <c:lblOffset val="100"/>
        <c:noMultiLvlLbl val="0"/>
      </c:catAx>
      <c:valAx>
        <c:axId val="36240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Sheet2!$C$49:$C$58</c:f>
              <c:numCache>
                <c:formatCode>General</c:formatCode>
                <c:ptCount val="10"/>
                <c:pt idx="0">
                  <c:v>7.6</c:v>
                </c:pt>
                <c:pt idx="1">
                  <c:v>5.0999999999999996</c:v>
                </c:pt>
                <c:pt idx="2">
                  <c:v>10.4</c:v>
                </c:pt>
                <c:pt idx="3">
                  <c:v>6.9</c:v>
                </c:pt>
                <c:pt idx="4">
                  <c:v>5.6</c:v>
                </c:pt>
                <c:pt idx="5">
                  <c:v>7.9</c:v>
                </c:pt>
                <c:pt idx="6">
                  <c:v>5.4</c:v>
                </c:pt>
                <c:pt idx="7">
                  <c:v>5.7</c:v>
                </c:pt>
                <c:pt idx="8">
                  <c:v>5.5</c:v>
                </c:pt>
                <c:pt idx="9">
                  <c:v>5.3</c:v>
                </c:pt>
              </c:numCache>
            </c:numRef>
          </c:xVal>
          <c:yVal>
            <c:numRef>
              <c:f>Sheet2!$D$49:$D$58</c:f>
              <c:numCache>
                <c:formatCode>General</c:formatCode>
                <c:ptCount val="10"/>
                <c:pt idx="0">
                  <c:v>7.3</c:v>
                </c:pt>
                <c:pt idx="1">
                  <c:v>7.2</c:v>
                </c:pt>
                <c:pt idx="2">
                  <c:v>6.8</c:v>
                </c:pt>
                <c:pt idx="3">
                  <c:v>10.6</c:v>
                </c:pt>
                <c:pt idx="4">
                  <c:v>8.8000000000000007</c:v>
                </c:pt>
                <c:pt idx="5">
                  <c:v>8.6999999999999993</c:v>
                </c:pt>
                <c:pt idx="6">
                  <c:v>5.7</c:v>
                </c:pt>
                <c:pt idx="7">
                  <c:v>8.6999999999999993</c:v>
                </c:pt>
                <c:pt idx="8">
                  <c:v>8.9</c:v>
                </c:pt>
                <c:pt idx="9">
                  <c:v>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00760"/>
        <c:axId val="362396840"/>
      </c:scatterChart>
      <c:valAx>
        <c:axId val="36240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96840"/>
        <c:crosses val="autoZero"/>
        <c:crossBetween val="midCat"/>
      </c:valAx>
      <c:valAx>
        <c:axId val="36239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0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Frequency Polygon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Sheet2!$D$62:$D$66</c:f>
              <c:numCache>
                <c:formatCode>General</c:formatCode>
                <c:ptCount val="5"/>
                <c:pt idx="0">
                  <c:v>74.5</c:v>
                </c:pt>
                <c:pt idx="1">
                  <c:v>94.5</c:v>
                </c:pt>
                <c:pt idx="2">
                  <c:v>114.5</c:v>
                </c:pt>
                <c:pt idx="3">
                  <c:v>134.5</c:v>
                </c:pt>
                <c:pt idx="4">
                  <c:v>154.5</c:v>
                </c:pt>
              </c:numCache>
            </c:numRef>
          </c:cat>
          <c:val>
            <c:numRef>
              <c:f>Sheet2!$E$62:$E$66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362402328"/>
        <c:axId val="362403112"/>
      </c:lineChart>
      <c:catAx>
        <c:axId val="3624023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3112"/>
        <c:crosses val="autoZero"/>
        <c:auto val="1"/>
        <c:lblAlgn val="ctr"/>
        <c:lblOffset val="100"/>
        <c:noMultiLvlLbl val="0"/>
      </c:catAx>
      <c:valAx>
        <c:axId val="36240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40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#Sheet2!A1"/><Relationship Id="rId2" Type="http://schemas.openxmlformats.org/officeDocument/2006/relationships/hyperlink" Target="#Sheet3!A1"/><Relationship Id="rId1" Type="http://schemas.openxmlformats.org/officeDocument/2006/relationships/hyperlink" Target="#Sheet1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1">
  <dgm:title val=""/>
  <dgm:desc val=""/>
  <dgm:catLst>
    <dgm:cat type="accent2" pri="11100"/>
  </dgm:catLst>
  <dgm:styleLbl name="node0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2">
        <a:tint val="40000"/>
      </a:schemeClr>
    </dgm:fillClrLst>
    <dgm:linClrLst meth="repeat">
      <a:schemeClr val="accent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40000"/>
      </a:schemeClr>
    </dgm:fillClrLst>
    <dgm:linClrLst meth="repeat">
      <a:schemeClr val="accent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40000"/>
      </a:schemeClr>
    </dgm:fillClrLst>
    <dgm:linClrLst meth="repeat">
      <a:schemeClr val="accent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2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2">
        <a:alpha val="4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2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2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2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2">
        <a:alpha val="90000"/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C626A2-3CC1-43C1-8138-F2A32F526CE5}" type="doc">
      <dgm:prSet loTypeId="urn:microsoft.com/office/officeart/2005/8/layout/hierarchy1" loCatId="hierarchy" qsTypeId="urn:microsoft.com/office/officeart/2005/8/quickstyle/simple5" qsCatId="simple" csTypeId="urn:microsoft.com/office/officeart/2005/8/colors/accent2_1" csCatId="accent2" phldr="1"/>
      <dgm:spPr/>
      <dgm:t>
        <a:bodyPr/>
        <a:lstStyle/>
        <a:p>
          <a:endParaRPr lang="en-GB"/>
        </a:p>
      </dgm:t>
    </dgm:pt>
    <dgm:pt modelId="{A3DCC6EE-D448-471F-8863-0B9D7F547D8A}">
      <dgm:prSet phldrT="[Text]"/>
      <dgm:spPr/>
      <dgm:t>
        <a:bodyPr/>
        <a:lstStyle/>
        <a:p>
          <a:r>
            <a:rPr lang="en-GB"/>
            <a:t>Descriptive statistics</a:t>
          </a:r>
        </a:p>
      </dgm:t>
    </dgm:pt>
    <dgm:pt modelId="{8A00533D-F1C1-423C-85DD-BB50AA9774F5}" type="parTrans" cxnId="{92DCAEE5-460E-4B3B-A6F9-16E2FB5D4C47}">
      <dgm:prSet/>
      <dgm:spPr/>
      <dgm:t>
        <a:bodyPr/>
        <a:lstStyle/>
        <a:p>
          <a:endParaRPr lang="en-GB"/>
        </a:p>
      </dgm:t>
    </dgm:pt>
    <dgm:pt modelId="{6ED6A478-3742-414E-8064-C0CD641FBAC0}" type="sibTrans" cxnId="{92DCAEE5-460E-4B3B-A6F9-16E2FB5D4C47}">
      <dgm:prSet/>
      <dgm:spPr/>
      <dgm:t>
        <a:bodyPr/>
        <a:lstStyle/>
        <a:p>
          <a:endParaRPr lang="en-GB"/>
        </a:p>
      </dgm:t>
    </dgm:pt>
    <dgm:pt modelId="{85CEB60B-B9E9-4FD2-9215-41DA0B5D1ADB}">
      <dgm:prSet phldrT="[Text]"/>
      <dgm:spPr/>
      <dgm:t>
        <a:bodyPr/>
        <a:lstStyle/>
        <a:p>
          <a:r>
            <a:rPr lang="en-GB"/>
            <a:t>graphical representation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423D966A-CDC9-403A-9B1F-C0EBE20A56C5}" type="parTrans" cxnId="{E538AD84-3E3E-43DB-BB5F-5BD842A0507A}">
      <dgm:prSet/>
      <dgm:spPr/>
      <dgm:t>
        <a:bodyPr/>
        <a:lstStyle/>
        <a:p>
          <a:endParaRPr lang="en-GB"/>
        </a:p>
      </dgm:t>
    </dgm:pt>
    <dgm:pt modelId="{8B7AEE36-41E5-426D-BEC2-B134D215A78A}" type="sibTrans" cxnId="{E538AD84-3E3E-43DB-BB5F-5BD842A0507A}">
      <dgm:prSet/>
      <dgm:spPr/>
      <dgm:t>
        <a:bodyPr/>
        <a:lstStyle/>
        <a:p>
          <a:endParaRPr lang="en-GB"/>
        </a:p>
      </dgm:t>
    </dgm:pt>
    <dgm:pt modelId="{9452985A-A8BF-49DE-A559-1A514FB93A48}">
      <dgm:prSet phldrT="[Text]"/>
      <dgm:spPr/>
      <dgm:t>
        <a:bodyPr/>
        <a:lstStyle/>
        <a:p>
          <a:r>
            <a:rPr lang="en-GB"/>
            <a:t>pie chart</a:t>
          </a:r>
        </a:p>
      </dgm:t>
    </dgm:pt>
    <dgm:pt modelId="{A23A088A-273B-4D10-AE1C-06CB41E5B38A}" type="parTrans" cxnId="{44380DAB-7A59-42DA-B60D-05EF7AEA5ADA}">
      <dgm:prSet/>
      <dgm:spPr/>
      <dgm:t>
        <a:bodyPr/>
        <a:lstStyle/>
        <a:p>
          <a:endParaRPr lang="en-GB"/>
        </a:p>
      </dgm:t>
    </dgm:pt>
    <dgm:pt modelId="{CA5A3736-55A8-4B0C-B033-58B28530C65A}" type="sibTrans" cxnId="{44380DAB-7A59-42DA-B60D-05EF7AEA5ADA}">
      <dgm:prSet/>
      <dgm:spPr/>
      <dgm:t>
        <a:bodyPr/>
        <a:lstStyle/>
        <a:p>
          <a:endParaRPr lang="en-GB"/>
        </a:p>
      </dgm:t>
    </dgm:pt>
    <dgm:pt modelId="{07A7338D-DF41-44E1-8C4F-8587D3721FCF}">
      <dgm:prSet phldrT="[Text]"/>
      <dgm:spPr/>
      <dgm:t>
        <a:bodyPr/>
        <a:lstStyle/>
        <a:p>
          <a:r>
            <a:rPr lang="en-GB"/>
            <a:t>bar charrts</a:t>
          </a:r>
        </a:p>
      </dgm:t>
    </dgm:pt>
    <dgm:pt modelId="{F098565E-08A3-4359-9E66-6B1F2A2B1A48}" type="parTrans" cxnId="{C3AFFAAA-6C7C-4632-B620-287E304EB750}">
      <dgm:prSet/>
      <dgm:spPr/>
      <dgm:t>
        <a:bodyPr/>
        <a:lstStyle/>
        <a:p>
          <a:endParaRPr lang="en-GB"/>
        </a:p>
      </dgm:t>
    </dgm:pt>
    <dgm:pt modelId="{5BBE5393-5A27-4BCC-A9C9-20E834118BB0}" type="sibTrans" cxnId="{C3AFFAAA-6C7C-4632-B620-287E304EB750}">
      <dgm:prSet/>
      <dgm:spPr/>
      <dgm:t>
        <a:bodyPr/>
        <a:lstStyle/>
        <a:p>
          <a:endParaRPr lang="en-GB"/>
        </a:p>
      </dgm:t>
    </dgm:pt>
    <dgm:pt modelId="{B29DFA00-75C3-488E-A584-82993DA662B8}">
      <dgm:prSet phldrT="[Text]"/>
      <dgm:spPr/>
      <dgm:t>
        <a:bodyPr/>
        <a:lstStyle/>
        <a:p>
          <a:r>
            <a:rPr lang="en-GB"/>
            <a:t>numarical</a:t>
          </a:r>
        </a:p>
      </dgm:t>
    </dgm:pt>
    <dgm:pt modelId="{AA15972C-B28F-41BB-A4D0-5363E058F60F}" type="parTrans" cxnId="{C23FB800-C453-4F00-B2DC-38B7BE5FC72B}">
      <dgm:prSet/>
      <dgm:spPr/>
      <dgm:t>
        <a:bodyPr/>
        <a:lstStyle/>
        <a:p>
          <a:endParaRPr lang="en-GB"/>
        </a:p>
      </dgm:t>
    </dgm:pt>
    <dgm:pt modelId="{892C2BD6-C555-4028-BF5F-5567989640E5}" type="sibTrans" cxnId="{C23FB800-C453-4F00-B2DC-38B7BE5FC72B}">
      <dgm:prSet/>
      <dgm:spPr/>
      <dgm:t>
        <a:bodyPr/>
        <a:lstStyle/>
        <a:p>
          <a:endParaRPr lang="en-GB"/>
        </a:p>
      </dgm:t>
    </dgm:pt>
    <dgm:pt modelId="{9E956A20-0C96-4B90-93A8-89D98F40C1D5}">
      <dgm:prSet phldrT="[Text]"/>
      <dgm:spPr/>
      <dgm:t>
        <a:bodyPr/>
        <a:lstStyle/>
        <a:p>
          <a:r>
            <a:rPr lang="en-GB"/>
            <a:t>centre</a:t>
          </a:r>
        </a:p>
      </dgm:t>
    </dgm:pt>
    <dgm:pt modelId="{9CC64F08-6863-4402-8CD1-950F6B9CD8AA}" type="parTrans" cxnId="{0F98A924-17BF-4992-B3D2-7DFE7DD6D23C}">
      <dgm:prSet/>
      <dgm:spPr/>
      <dgm:t>
        <a:bodyPr/>
        <a:lstStyle/>
        <a:p>
          <a:endParaRPr lang="en-GB"/>
        </a:p>
      </dgm:t>
    </dgm:pt>
    <dgm:pt modelId="{F31B8801-9840-4966-8D95-4F9636FA8DDC}" type="sibTrans" cxnId="{0F98A924-17BF-4992-B3D2-7DFE7DD6D23C}">
      <dgm:prSet/>
      <dgm:spPr/>
      <dgm:t>
        <a:bodyPr/>
        <a:lstStyle/>
        <a:p>
          <a:endParaRPr lang="en-GB"/>
        </a:p>
      </dgm:t>
    </dgm:pt>
    <dgm:pt modelId="{33DC3B3D-FE37-4029-A7C8-0D1739845EE8}">
      <dgm:prSet/>
      <dgm:spPr/>
      <dgm:t>
        <a:bodyPr/>
        <a:lstStyle/>
        <a:p>
          <a:r>
            <a:rPr lang="en-GB"/>
            <a:t>Tabular</a:t>
          </a:r>
        </a:p>
      </dgm:t>
    </dgm:pt>
    <dgm:pt modelId="{1E2D8713-A6CF-4A56-8FE7-5A883E069D15}" type="parTrans" cxnId="{56B95E25-7169-4427-BBC9-BB86FE2B45FA}">
      <dgm:prSet/>
      <dgm:spPr/>
      <dgm:t>
        <a:bodyPr/>
        <a:lstStyle/>
        <a:p>
          <a:endParaRPr lang="en-GB"/>
        </a:p>
      </dgm:t>
    </dgm:pt>
    <dgm:pt modelId="{F061F2C0-7C78-4194-872C-259A076F3F0C}" type="sibTrans" cxnId="{56B95E25-7169-4427-BBC9-BB86FE2B45FA}">
      <dgm:prSet/>
      <dgm:spPr/>
      <dgm:t>
        <a:bodyPr/>
        <a:lstStyle/>
        <a:p>
          <a:endParaRPr lang="en-GB"/>
        </a:p>
      </dgm:t>
    </dgm:pt>
    <dgm:pt modelId="{DBC84C71-D7ED-4E63-9B87-484C49A4E1DF}">
      <dgm:prSet/>
      <dgm:spPr/>
      <dgm:t>
        <a:bodyPr/>
        <a:lstStyle/>
        <a:p>
          <a:r>
            <a:rPr lang="en-GB"/>
            <a:t>One-way classification</a:t>
          </a:r>
        </a:p>
      </dgm:t>
    </dgm:pt>
    <dgm:pt modelId="{8882BC76-32BD-4A3A-B0DC-5DD8C919A088}" type="parTrans" cxnId="{E52B50CF-FC73-47AC-92ED-7D057D6F2100}">
      <dgm:prSet/>
      <dgm:spPr/>
      <dgm:t>
        <a:bodyPr/>
        <a:lstStyle/>
        <a:p>
          <a:endParaRPr lang="en-GB"/>
        </a:p>
      </dgm:t>
    </dgm:pt>
    <dgm:pt modelId="{7FBD53CD-A264-4BE7-B4F6-066F1FA5DA6B}" type="sibTrans" cxnId="{E52B50CF-FC73-47AC-92ED-7D057D6F2100}">
      <dgm:prSet/>
      <dgm:spPr/>
      <dgm:t>
        <a:bodyPr/>
        <a:lstStyle/>
        <a:p>
          <a:endParaRPr lang="en-GB"/>
        </a:p>
      </dgm:t>
    </dgm:pt>
    <dgm:pt modelId="{0D525B80-276E-4223-9F1B-AC316F8C5FB1}">
      <dgm:prSet/>
      <dgm:spPr/>
      <dgm:t>
        <a:bodyPr/>
        <a:lstStyle/>
        <a:p>
          <a:r>
            <a:rPr lang="en-GB"/>
            <a:t>two way classification</a:t>
          </a:r>
        </a:p>
      </dgm:t>
    </dgm:pt>
    <dgm:pt modelId="{A88D1F89-8C09-4C41-904D-4BDF7FAA679B}" type="parTrans" cxnId="{4F1D8839-CA63-428C-AAFB-85B5A64EB17D}">
      <dgm:prSet/>
      <dgm:spPr/>
      <dgm:t>
        <a:bodyPr/>
        <a:lstStyle/>
        <a:p>
          <a:endParaRPr lang="en-GB"/>
        </a:p>
      </dgm:t>
    </dgm:pt>
    <dgm:pt modelId="{27578EBA-1E00-42BA-BECE-0FCFFEA3E74E}" type="sibTrans" cxnId="{4F1D8839-CA63-428C-AAFB-85B5A64EB17D}">
      <dgm:prSet/>
      <dgm:spPr/>
      <dgm:t>
        <a:bodyPr/>
        <a:lstStyle/>
        <a:p>
          <a:endParaRPr lang="en-GB"/>
        </a:p>
      </dgm:t>
    </dgm:pt>
    <dgm:pt modelId="{4B31810A-70ED-44E7-B032-88990777E729}">
      <dgm:prSet/>
      <dgm:spPr/>
      <dgm:t>
        <a:bodyPr/>
        <a:lstStyle/>
        <a:p>
          <a:r>
            <a:rPr lang="en-GB"/>
            <a:t>one-way table</a:t>
          </a:r>
        </a:p>
      </dgm:t>
    </dgm:pt>
    <dgm:pt modelId="{122492FB-6CA4-4F3A-80D7-0C198E2979BA}" type="parTrans" cxnId="{0CC9CA7D-41FD-4C75-A932-8C415BAECC8B}">
      <dgm:prSet/>
      <dgm:spPr/>
      <dgm:t>
        <a:bodyPr/>
        <a:lstStyle/>
        <a:p>
          <a:endParaRPr lang="en-GB"/>
        </a:p>
      </dgm:t>
    </dgm:pt>
    <dgm:pt modelId="{5CF508A1-5D61-4FA9-9BBE-183A090AF1D6}" type="sibTrans" cxnId="{0CC9CA7D-41FD-4C75-A932-8C415BAECC8B}">
      <dgm:prSet/>
      <dgm:spPr/>
      <dgm:t>
        <a:bodyPr/>
        <a:lstStyle/>
        <a:p>
          <a:endParaRPr lang="en-GB"/>
        </a:p>
      </dgm:t>
    </dgm:pt>
    <dgm:pt modelId="{C3755198-2309-4681-BAD9-4FC84DC1E776}">
      <dgm:prSet/>
      <dgm:spPr/>
      <dgm:t>
        <a:bodyPr/>
        <a:lstStyle/>
        <a:p>
          <a:r>
            <a:rPr lang="en-GB"/>
            <a:t>two way table</a:t>
          </a:r>
        </a:p>
      </dgm:t>
    </dgm:pt>
    <dgm:pt modelId="{848913C5-0375-4BD8-9F21-D86649D3D981}" type="parTrans" cxnId="{2766EE32-ECA0-4793-A24B-0579343EEF83}">
      <dgm:prSet/>
      <dgm:spPr/>
      <dgm:t>
        <a:bodyPr/>
        <a:lstStyle/>
        <a:p>
          <a:endParaRPr lang="en-GB"/>
        </a:p>
      </dgm:t>
    </dgm:pt>
    <dgm:pt modelId="{CC726BDD-0555-43E8-9454-5E5C76D655A8}" type="sibTrans" cxnId="{2766EE32-ECA0-4793-A24B-0579343EEF83}">
      <dgm:prSet/>
      <dgm:spPr/>
      <dgm:t>
        <a:bodyPr/>
        <a:lstStyle/>
        <a:p>
          <a:endParaRPr lang="en-GB"/>
        </a:p>
      </dgm:t>
    </dgm:pt>
    <dgm:pt modelId="{99332077-D41E-45C1-9E79-97BDB3987259}">
      <dgm:prSet/>
      <dgm:spPr/>
      <dgm:t>
        <a:bodyPr/>
        <a:lstStyle/>
        <a:p>
          <a:r>
            <a:rPr lang="en-GB"/>
            <a:t>simple bar chart</a:t>
          </a:r>
        </a:p>
      </dgm:t>
    </dgm:pt>
    <dgm:pt modelId="{AD2273E2-E0D2-4B77-A3A8-4C2E6A77C851}" type="parTrans" cxnId="{EF9038D8-58AA-409B-853A-F4A135348158}">
      <dgm:prSet/>
      <dgm:spPr/>
      <dgm:t>
        <a:bodyPr/>
        <a:lstStyle/>
        <a:p>
          <a:endParaRPr lang="en-GB"/>
        </a:p>
      </dgm:t>
    </dgm:pt>
    <dgm:pt modelId="{2B858D24-AF84-4B5E-A733-7C55967B66C1}" type="sibTrans" cxnId="{EF9038D8-58AA-409B-853A-F4A135348158}">
      <dgm:prSet/>
      <dgm:spPr/>
      <dgm:t>
        <a:bodyPr/>
        <a:lstStyle/>
        <a:p>
          <a:endParaRPr lang="en-GB"/>
        </a:p>
      </dgm:t>
    </dgm:pt>
    <dgm:pt modelId="{FEAEC48D-F37E-4598-9818-06DB841CF06E}">
      <dgm:prSet/>
      <dgm:spPr/>
      <dgm:t>
        <a:bodyPr/>
        <a:lstStyle/>
        <a:p>
          <a:r>
            <a:rPr lang="en-GB"/>
            <a:t>multiple bar chart</a:t>
          </a:r>
        </a:p>
      </dgm:t>
    </dgm:pt>
    <dgm:pt modelId="{EA9ACB9D-321A-48E9-B523-69D67903E38D}" type="parTrans" cxnId="{9416192E-0502-4B19-98F0-44B575E4132E}">
      <dgm:prSet/>
      <dgm:spPr/>
      <dgm:t>
        <a:bodyPr/>
        <a:lstStyle/>
        <a:p>
          <a:endParaRPr lang="en-GB"/>
        </a:p>
      </dgm:t>
    </dgm:pt>
    <dgm:pt modelId="{87AE47B6-EE70-49D1-9836-007C0F4DDB1E}" type="sibTrans" cxnId="{9416192E-0502-4B19-98F0-44B575E4132E}">
      <dgm:prSet/>
      <dgm:spPr/>
      <dgm:t>
        <a:bodyPr/>
        <a:lstStyle/>
        <a:p>
          <a:endParaRPr lang="en-GB"/>
        </a:p>
      </dgm:t>
    </dgm:pt>
    <dgm:pt modelId="{FA09F56C-68E1-49FB-B282-CA92862C04E7}">
      <dgm:prSet/>
      <dgm:spPr/>
      <dgm:t>
        <a:bodyPr/>
        <a:lstStyle/>
        <a:p>
          <a:r>
            <a:rPr lang="en-GB"/>
            <a:t>component bar chart</a:t>
          </a:r>
        </a:p>
      </dgm:t>
    </dgm:pt>
    <dgm:pt modelId="{BC85B936-CD12-4801-AA48-31C06E6AAB8B}" type="parTrans" cxnId="{E8ED16A6-A631-408E-9C03-0A8147F8994E}">
      <dgm:prSet/>
      <dgm:spPr/>
      <dgm:t>
        <a:bodyPr/>
        <a:lstStyle/>
        <a:p>
          <a:endParaRPr lang="en-GB"/>
        </a:p>
      </dgm:t>
    </dgm:pt>
    <dgm:pt modelId="{CC4CC1FA-2AC8-49B7-AC5C-0649E06E8F8E}" type="sibTrans" cxnId="{E8ED16A6-A631-408E-9C03-0A8147F8994E}">
      <dgm:prSet/>
      <dgm:spPr/>
      <dgm:t>
        <a:bodyPr/>
        <a:lstStyle/>
        <a:p>
          <a:endParaRPr lang="en-GB"/>
        </a:p>
      </dgm:t>
    </dgm:pt>
    <dgm:pt modelId="{5C63C20E-1564-4D21-8957-4473AD7F16E5}">
      <dgm:prSet/>
      <dgm:spPr/>
      <dgm:t>
        <a:bodyPr/>
        <a:lstStyle/>
        <a:p>
          <a:r>
            <a:rPr lang="en-GB"/>
            <a:t>rectangurar bar chart</a:t>
          </a:r>
        </a:p>
      </dgm:t>
    </dgm:pt>
    <dgm:pt modelId="{6767F41C-E3FB-4633-B7AF-EB99894EAED9}" type="parTrans" cxnId="{C71CCEE7-F79F-486C-AD18-B268755DCB0E}">
      <dgm:prSet/>
      <dgm:spPr/>
      <dgm:t>
        <a:bodyPr/>
        <a:lstStyle/>
        <a:p>
          <a:endParaRPr lang="en-GB"/>
        </a:p>
      </dgm:t>
    </dgm:pt>
    <dgm:pt modelId="{7A8D8688-53E6-4D1F-8CAA-503BA892F6C3}" type="sibTrans" cxnId="{C71CCEE7-F79F-486C-AD18-B268755DCB0E}">
      <dgm:prSet/>
      <dgm:spPr/>
      <dgm:t>
        <a:bodyPr/>
        <a:lstStyle/>
        <a:p>
          <a:endParaRPr lang="en-GB"/>
        </a:p>
      </dgm:t>
    </dgm:pt>
    <dgm:pt modelId="{6B314ED9-8E26-47C0-A0FF-C9FE38F3D54C}">
      <dgm:prSet/>
      <dgm:spPr/>
      <dgm:t>
        <a:bodyPr/>
        <a:lstStyle/>
        <a:p>
          <a:r>
            <a:rPr lang="en-GB"/>
            <a:t>line chart</a:t>
          </a:r>
        </a:p>
      </dgm:t>
    </dgm:pt>
    <dgm:pt modelId="{69AB937A-CD0B-4AF4-8D31-AE6E59C2CBF5}" type="parTrans" cxnId="{F10239B7-56B0-48E3-9E2D-3301F2D2D981}">
      <dgm:prSet/>
      <dgm:spPr/>
      <dgm:t>
        <a:bodyPr/>
        <a:lstStyle/>
        <a:p>
          <a:endParaRPr lang="en-GB"/>
        </a:p>
      </dgm:t>
    </dgm:pt>
    <dgm:pt modelId="{1301008A-E175-4052-A293-EC1FEEC4F062}" type="sibTrans" cxnId="{F10239B7-56B0-48E3-9E2D-3301F2D2D981}">
      <dgm:prSet/>
      <dgm:spPr/>
      <dgm:t>
        <a:bodyPr/>
        <a:lstStyle/>
        <a:p>
          <a:endParaRPr lang="en-GB"/>
        </a:p>
      </dgm:t>
    </dgm:pt>
    <dgm:pt modelId="{418B1529-8E3D-4DBF-B7F8-4333FDDA8FB4}">
      <dgm:prSet/>
      <dgm:spPr/>
      <dgm:t>
        <a:bodyPr/>
        <a:lstStyle/>
        <a:p>
          <a:r>
            <a:rPr lang="en-GB"/>
            <a:t>historigram</a:t>
          </a:r>
        </a:p>
      </dgm:t>
    </dgm:pt>
    <dgm:pt modelId="{61FC012B-126E-44D8-84A1-77D4296F0CEA}" type="parTrans" cxnId="{472EF654-9A4D-452E-A1C0-365221D5923D}">
      <dgm:prSet/>
      <dgm:spPr/>
      <dgm:t>
        <a:bodyPr/>
        <a:lstStyle/>
        <a:p>
          <a:endParaRPr lang="en-GB"/>
        </a:p>
      </dgm:t>
    </dgm:pt>
    <dgm:pt modelId="{A0E60773-9543-4B39-8D3B-9BC1FE345FD0}" type="sibTrans" cxnId="{472EF654-9A4D-452E-A1C0-365221D5923D}">
      <dgm:prSet/>
      <dgm:spPr/>
      <dgm:t>
        <a:bodyPr/>
        <a:lstStyle/>
        <a:p>
          <a:endParaRPr lang="en-GB"/>
        </a:p>
      </dgm:t>
    </dgm:pt>
    <dgm:pt modelId="{A99FA787-2E08-4DAC-ABD4-4E260595B63C}">
      <dgm:prSet/>
      <dgm:spPr/>
      <dgm:t>
        <a:bodyPr/>
        <a:lstStyle/>
        <a:p>
          <a:r>
            <a:rPr lang="en-GB"/>
            <a:t>group</a:t>
          </a:r>
        </a:p>
      </dgm:t>
    </dgm:pt>
    <dgm:pt modelId="{E862ADE7-1B5A-4402-88D9-14CB5BFE0D48}" type="parTrans" cxnId="{4D7F9D40-2A2C-44F8-873B-8A55B389E87E}">
      <dgm:prSet/>
      <dgm:spPr/>
      <dgm:t>
        <a:bodyPr/>
        <a:lstStyle/>
        <a:p>
          <a:endParaRPr lang="en-GB"/>
        </a:p>
      </dgm:t>
    </dgm:pt>
    <dgm:pt modelId="{C2A61D34-F3F8-4097-9AFF-A1722E317873}" type="sibTrans" cxnId="{4D7F9D40-2A2C-44F8-873B-8A55B389E87E}">
      <dgm:prSet/>
      <dgm:spPr/>
      <dgm:t>
        <a:bodyPr/>
        <a:lstStyle/>
        <a:p>
          <a:endParaRPr lang="en-GB"/>
        </a:p>
      </dgm:t>
    </dgm:pt>
    <dgm:pt modelId="{0193A9E3-E08B-4095-9800-6253BA1CBBE0}">
      <dgm:prSet/>
      <dgm:spPr/>
      <dgm:t>
        <a:bodyPr/>
        <a:lstStyle/>
        <a:p>
          <a:r>
            <a:rPr lang="en-GB"/>
            <a:t>scatter plot</a:t>
          </a:r>
        </a:p>
      </dgm:t>
    </dgm:pt>
    <dgm:pt modelId="{93549DBE-5E27-4DD9-8BE5-C9A85C441752}" type="parTrans" cxnId="{CF740159-08E7-4B9D-8764-53036C63CDDB}">
      <dgm:prSet/>
      <dgm:spPr/>
      <dgm:t>
        <a:bodyPr/>
        <a:lstStyle/>
        <a:p>
          <a:endParaRPr lang="en-GB"/>
        </a:p>
      </dgm:t>
    </dgm:pt>
    <dgm:pt modelId="{2FD9BFE2-8398-4A4F-A8E9-1916475651C9}" type="sibTrans" cxnId="{CF740159-08E7-4B9D-8764-53036C63CDDB}">
      <dgm:prSet/>
      <dgm:spPr/>
      <dgm:t>
        <a:bodyPr/>
        <a:lstStyle/>
        <a:p>
          <a:endParaRPr lang="en-GB"/>
        </a:p>
      </dgm:t>
    </dgm:pt>
    <dgm:pt modelId="{0B56412A-9F35-43CD-8125-6A468168B703}">
      <dgm:prSet/>
      <dgm:spPr/>
      <dgm:t>
        <a:bodyPr/>
        <a:lstStyle/>
        <a:p>
          <a:r>
            <a:rPr lang="en-GB"/>
            <a:t>frequency polygon</a:t>
          </a:r>
        </a:p>
      </dgm:t>
    </dgm:pt>
    <dgm:pt modelId="{D3D22B12-4C5F-40EB-9C4B-254B3472D27C}" type="parTrans" cxnId="{B7E2A07E-DD07-409B-808D-37B92FF828F9}">
      <dgm:prSet/>
      <dgm:spPr/>
      <dgm:t>
        <a:bodyPr/>
        <a:lstStyle/>
        <a:p>
          <a:endParaRPr lang="en-GB"/>
        </a:p>
      </dgm:t>
    </dgm:pt>
    <dgm:pt modelId="{227DB6C0-8FCC-4D7B-AA4A-CAA30C1BE2A0}" type="sibTrans" cxnId="{B7E2A07E-DD07-409B-808D-37B92FF828F9}">
      <dgm:prSet/>
      <dgm:spPr/>
      <dgm:t>
        <a:bodyPr/>
        <a:lstStyle/>
        <a:p>
          <a:endParaRPr lang="en-GB"/>
        </a:p>
      </dgm:t>
    </dgm:pt>
    <dgm:pt modelId="{233AD37B-91B3-40E0-892A-D76BF2729AA0}">
      <dgm:prSet/>
      <dgm:spPr/>
      <dgm:t>
        <a:bodyPr/>
        <a:lstStyle/>
        <a:p>
          <a:r>
            <a:rPr lang="en-GB"/>
            <a:t>ogive</a:t>
          </a:r>
        </a:p>
      </dgm:t>
    </dgm:pt>
    <dgm:pt modelId="{909C8117-B358-426A-BB5A-3DF17F8A8FC9}" type="parTrans" cxnId="{8F908B89-295D-4202-8957-EED48A6A97C8}">
      <dgm:prSet/>
      <dgm:spPr/>
      <dgm:t>
        <a:bodyPr/>
        <a:lstStyle/>
        <a:p>
          <a:endParaRPr lang="en-GB"/>
        </a:p>
      </dgm:t>
    </dgm:pt>
    <dgm:pt modelId="{24DC4CFA-4C84-47F7-B788-DD7C7B2E59B2}" type="sibTrans" cxnId="{8F908B89-295D-4202-8957-EED48A6A97C8}">
      <dgm:prSet/>
      <dgm:spPr/>
      <dgm:t>
        <a:bodyPr/>
        <a:lstStyle/>
        <a:p>
          <a:endParaRPr lang="en-GB"/>
        </a:p>
      </dgm:t>
    </dgm:pt>
    <dgm:pt modelId="{0C82A2FB-817D-4367-8BB4-3D00855ED2A8}">
      <dgm:prSet/>
      <dgm:spPr/>
      <dgm:t>
        <a:bodyPr/>
        <a:lstStyle/>
        <a:p>
          <a:r>
            <a:rPr lang="en-GB"/>
            <a:t>Frequency chart</a:t>
          </a:r>
        </a:p>
      </dgm:t>
    </dgm:pt>
    <dgm:pt modelId="{56BA1E1D-23F9-4044-BB22-F4A15D9C8028}" type="parTrans" cxnId="{1ECE0DEF-62C5-461F-9338-FBE6CC6551DA}">
      <dgm:prSet/>
      <dgm:spPr/>
      <dgm:t>
        <a:bodyPr/>
        <a:lstStyle/>
        <a:p>
          <a:endParaRPr lang="en-GB"/>
        </a:p>
      </dgm:t>
    </dgm:pt>
    <dgm:pt modelId="{85473F13-EAAC-4FCF-B2BE-E6F3C376CACB}" type="sibTrans" cxnId="{1ECE0DEF-62C5-461F-9338-FBE6CC6551DA}">
      <dgm:prSet/>
      <dgm:spPr/>
      <dgm:t>
        <a:bodyPr/>
        <a:lstStyle/>
        <a:p>
          <a:endParaRPr lang="en-GB"/>
        </a:p>
      </dgm:t>
    </dgm:pt>
    <dgm:pt modelId="{C4EABB01-9ADC-4F98-93E7-32F9A2C77F06}">
      <dgm:prSet/>
      <dgm:spPr/>
      <dgm:t>
        <a:bodyPr/>
        <a:lstStyle/>
        <a:p>
          <a:r>
            <a:rPr lang="en-GB"/>
            <a:t>Histogram</a:t>
          </a:r>
        </a:p>
      </dgm:t>
    </dgm:pt>
    <dgm:pt modelId="{48F983B3-6463-4EC0-AB0B-B760F35AD101}" type="parTrans" cxnId="{9FAB4E92-5B84-484E-AE1B-4F35C4E3AD8A}">
      <dgm:prSet/>
      <dgm:spPr/>
      <dgm:t>
        <a:bodyPr/>
        <a:lstStyle/>
        <a:p>
          <a:endParaRPr lang="en-GB"/>
        </a:p>
      </dgm:t>
    </dgm:pt>
    <dgm:pt modelId="{AF4A00CF-6D4B-4141-9710-5B76FB264F76}" type="sibTrans" cxnId="{9FAB4E92-5B84-484E-AE1B-4F35C4E3AD8A}">
      <dgm:prSet/>
      <dgm:spPr/>
      <dgm:t>
        <a:bodyPr/>
        <a:lstStyle/>
        <a:p>
          <a:endParaRPr lang="en-GB"/>
        </a:p>
      </dgm:t>
    </dgm:pt>
    <dgm:pt modelId="{493B70F2-0162-417C-93A3-E43DE8BB7C0E}">
      <dgm:prSet/>
      <dgm:spPr/>
      <dgm:t>
        <a:bodyPr/>
        <a:lstStyle/>
        <a:p>
          <a:r>
            <a:rPr lang="en-GB"/>
            <a:t>frequency polygon</a:t>
          </a:r>
        </a:p>
      </dgm:t>
    </dgm:pt>
    <dgm:pt modelId="{0DBEDE3D-2C30-412A-8949-29B68834F9E1}" type="parTrans" cxnId="{FB6214A1-B149-47A4-82C8-2CEA599B68D2}">
      <dgm:prSet/>
      <dgm:spPr/>
      <dgm:t>
        <a:bodyPr/>
        <a:lstStyle/>
        <a:p>
          <a:endParaRPr lang="en-GB"/>
        </a:p>
      </dgm:t>
    </dgm:pt>
    <dgm:pt modelId="{D2F9F4FE-0885-492B-B9B8-21739E447E18}" type="sibTrans" cxnId="{FB6214A1-B149-47A4-82C8-2CEA599B68D2}">
      <dgm:prSet/>
      <dgm:spPr/>
      <dgm:t>
        <a:bodyPr/>
        <a:lstStyle/>
        <a:p>
          <a:endParaRPr lang="en-GB"/>
        </a:p>
      </dgm:t>
    </dgm:pt>
    <dgm:pt modelId="{C04E0EE0-16CE-4285-91F9-1EBA4C2B4571}">
      <dgm:prSet/>
      <dgm:spPr/>
      <dgm:t>
        <a:bodyPr/>
        <a:lstStyle/>
        <a:p>
          <a:r>
            <a:rPr lang="en-GB"/>
            <a:t>imp points</a:t>
          </a:r>
        </a:p>
      </dgm:t>
    </dgm:pt>
    <dgm:pt modelId="{D6FE7BE5-96A1-4101-BCEE-5758124E6240}" type="parTrans" cxnId="{70721F6E-FA55-4761-80D0-C4D0B111DB19}">
      <dgm:prSet/>
      <dgm:spPr/>
      <dgm:t>
        <a:bodyPr/>
        <a:lstStyle/>
        <a:p>
          <a:endParaRPr lang="en-GB"/>
        </a:p>
      </dgm:t>
    </dgm:pt>
    <dgm:pt modelId="{7A928E4A-A24F-4A8C-A1BA-25ABF2C1887A}" type="sibTrans" cxnId="{70721F6E-FA55-4761-80D0-C4D0B111DB19}">
      <dgm:prSet/>
      <dgm:spPr/>
      <dgm:t>
        <a:bodyPr/>
        <a:lstStyle/>
        <a:p>
          <a:endParaRPr lang="en-GB"/>
        </a:p>
      </dgm:t>
    </dgm:pt>
    <dgm:pt modelId="{66F3D09B-19BB-4C0D-A7E4-A6D1293E9255}">
      <dgm:prSet/>
      <dgm:spPr/>
      <dgm:t>
        <a:bodyPr/>
        <a:lstStyle/>
        <a:p>
          <a:r>
            <a:rPr lang="en-GB"/>
            <a:t>variation</a:t>
          </a:r>
        </a:p>
      </dgm:t>
    </dgm:pt>
    <dgm:pt modelId="{DDD15D11-50FA-490A-A0D6-CE42672DDD1B}" type="parTrans" cxnId="{A26764A6-E1D9-4A2E-8E2B-086C4FC411DD}">
      <dgm:prSet/>
      <dgm:spPr/>
      <dgm:t>
        <a:bodyPr/>
        <a:lstStyle/>
        <a:p>
          <a:endParaRPr lang="en-GB"/>
        </a:p>
      </dgm:t>
    </dgm:pt>
    <dgm:pt modelId="{D4F7F69A-A2E9-42BA-A611-BB6B8905E139}" type="sibTrans" cxnId="{A26764A6-E1D9-4A2E-8E2B-086C4FC411DD}">
      <dgm:prSet/>
      <dgm:spPr/>
      <dgm:t>
        <a:bodyPr/>
        <a:lstStyle/>
        <a:p>
          <a:endParaRPr lang="en-GB"/>
        </a:p>
      </dgm:t>
    </dgm:pt>
    <dgm:pt modelId="{C86AF40E-0D37-4D65-AE26-20811AD81CE1}">
      <dgm:prSet/>
      <dgm:spPr/>
      <dgm:t>
        <a:bodyPr/>
        <a:lstStyle/>
        <a:p>
          <a:r>
            <a:rPr lang="en-GB"/>
            <a:t>distribution</a:t>
          </a:r>
        </a:p>
      </dgm:t>
    </dgm:pt>
    <dgm:pt modelId="{7F412776-AA31-4332-8525-B029803636AB}" type="parTrans" cxnId="{3258822A-8598-4766-BC95-F570082E656B}">
      <dgm:prSet/>
      <dgm:spPr/>
      <dgm:t>
        <a:bodyPr/>
        <a:lstStyle/>
        <a:p>
          <a:endParaRPr lang="en-GB"/>
        </a:p>
      </dgm:t>
    </dgm:pt>
    <dgm:pt modelId="{AE4366AE-8E14-48AA-A0D3-38CAC4BCD261}" type="sibTrans" cxnId="{3258822A-8598-4766-BC95-F570082E656B}">
      <dgm:prSet/>
      <dgm:spPr/>
      <dgm:t>
        <a:bodyPr/>
        <a:lstStyle/>
        <a:p>
          <a:endParaRPr lang="en-GB"/>
        </a:p>
      </dgm:t>
    </dgm:pt>
    <dgm:pt modelId="{DCBA7405-C83E-4DF9-9A52-DF35696A1F40}">
      <dgm:prSet/>
      <dgm:spPr/>
      <dgm:t>
        <a:bodyPr/>
        <a:lstStyle/>
        <a:p>
          <a:r>
            <a:rPr lang="en-GB"/>
            <a:t>mean</a:t>
          </a:r>
        </a:p>
      </dgm:t>
    </dgm:pt>
    <dgm:pt modelId="{4BCD398B-5065-4BE0-9CCA-D39D1ABE41CA}" type="parTrans" cxnId="{2E4814A3-1F88-4CF3-9950-646CF9F6AFA8}">
      <dgm:prSet/>
      <dgm:spPr/>
      <dgm:t>
        <a:bodyPr/>
        <a:lstStyle/>
        <a:p>
          <a:endParaRPr lang="en-GB"/>
        </a:p>
      </dgm:t>
    </dgm:pt>
    <dgm:pt modelId="{FF3F41C3-091B-4917-B546-2B68E49B581B}" type="sibTrans" cxnId="{2E4814A3-1F88-4CF3-9950-646CF9F6AFA8}">
      <dgm:prSet/>
      <dgm:spPr/>
      <dgm:t>
        <a:bodyPr/>
        <a:lstStyle/>
        <a:p>
          <a:endParaRPr lang="en-GB"/>
        </a:p>
      </dgm:t>
    </dgm:pt>
    <dgm:pt modelId="{4949BB29-2D45-4011-9DE1-0A26D131C5BF}">
      <dgm:prSet/>
      <dgm:spPr/>
      <dgm:t>
        <a:bodyPr/>
        <a:lstStyle/>
        <a:p>
          <a:r>
            <a:rPr lang="en-GB"/>
            <a:t>median</a:t>
          </a:r>
        </a:p>
      </dgm:t>
    </dgm:pt>
    <dgm:pt modelId="{153E2669-BF84-46C3-A34E-587B603787C1}" type="parTrans" cxnId="{370C3157-ED3E-4EA9-A403-3FF0D966884F}">
      <dgm:prSet/>
      <dgm:spPr/>
      <dgm:t>
        <a:bodyPr/>
        <a:lstStyle/>
        <a:p>
          <a:endParaRPr lang="en-GB"/>
        </a:p>
      </dgm:t>
    </dgm:pt>
    <dgm:pt modelId="{B54B3C5D-5D75-4E13-BCF9-02F737DE6757}" type="sibTrans" cxnId="{370C3157-ED3E-4EA9-A403-3FF0D966884F}">
      <dgm:prSet/>
      <dgm:spPr/>
      <dgm:t>
        <a:bodyPr/>
        <a:lstStyle/>
        <a:p>
          <a:endParaRPr lang="en-GB"/>
        </a:p>
      </dgm:t>
    </dgm:pt>
    <dgm:pt modelId="{58CD264C-848D-499C-BA25-ED98DE8A0CDF}">
      <dgm:prSet/>
      <dgm:spPr/>
      <dgm:t>
        <a:bodyPr/>
        <a:lstStyle/>
        <a:p>
          <a:r>
            <a:rPr lang="en-GB"/>
            <a:t>mode</a:t>
          </a:r>
        </a:p>
      </dgm:t>
    </dgm:pt>
    <dgm:pt modelId="{0E08768C-04B0-4199-9712-D79EF23D9516}" type="parTrans" cxnId="{4D16D755-FBA6-4C87-81E7-894B79D67700}">
      <dgm:prSet/>
      <dgm:spPr/>
      <dgm:t>
        <a:bodyPr/>
        <a:lstStyle/>
        <a:p>
          <a:endParaRPr lang="en-GB"/>
        </a:p>
      </dgm:t>
    </dgm:pt>
    <dgm:pt modelId="{73759C67-E8BB-4535-9CA1-12D3A3EB9B8D}" type="sibTrans" cxnId="{4D16D755-FBA6-4C87-81E7-894B79D67700}">
      <dgm:prSet/>
      <dgm:spPr/>
      <dgm:t>
        <a:bodyPr/>
        <a:lstStyle/>
        <a:p>
          <a:endParaRPr lang="en-GB"/>
        </a:p>
      </dgm:t>
    </dgm:pt>
    <dgm:pt modelId="{2FE24992-0B2A-49D7-911D-32ECCA7B58C4}">
      <dgm:prSet/>
      <dgm:spPr/>
      <dgm:t>
        <a:bodyPr/>
        <a:lstStyle/>
        <a:p>
          <a:r>
            <a:rPr lang="en-GB"/>
            <a:t>G.M</a:t>
          </a:r>
        </a:p>
      </dgm:t>
    </dgm:pt>
    <dgm:pt modelId="{24B084FB-C128-4DEE-8777-CBB26730B544}" type="parTrans" cxnId="{1982BA54-BC2E-4326-A8EE-20B51F1ECFAB}">
      <dgm:prSet/>
      <dgm:spPr/>
      <dgm:t>
        <a:bodyPr/>
        <a:lstStyle/>
        <a:p>
          <a:endParaRPr lang="en-GB"/>
        </a:p>
      </dgm:t>
    </dgm:pt>
    <dgm:pt modelId="{6E1EE995-7488-49D9-8BA9-D7BF08682D76}" type="sibTrans" cxnId="{1982BA54-BC2E-4326-A8EE-20B51F1ECFAB}">
      <dgm:prSet/>
      <dgm:spPr/>
      <dgm:t>
        <a:bodyPr/>
        <a:lstStyle/>
        <a:p>
          <a:endParaRPr lang="en-GB"/>
        </a:p>
      </dgm:t>
    </dgm:pt>
    <dgm:pt modelId="{F757450E-5C02-4665-9E63-2AB6B90D3077}">
      <dgm:prSet/>
      <dgm:spPr/>
      <dgm:t>
        <a:bodyPr/>
        <a:lstStyle/>
        <a:p>
          <a:r>
            <a:rPr lang="en-GB"/>
            <a:t>H.M</a:t>
          </a:r>
        </a:p>
      </dgm:t>
    </dgm:pt>
    <dgm:pt modelId="{F62B965D-BF8C-41AB-954E-E7B8020FB2CA}" type="parTrans" cxnId="{599A58F9-C712-4127-A51B-2AC07093190A}">
      <dgm:prSet/>
      <dgm:spPr/>
      <dgm:t>
        <a:bodyPr/>
        <a:lstStyle/>
        <a:p>
          <a:endParaRPr lang="en-GB"/>
        </a:p>
      </dgm:t>
    </dgm:pt>
    <dgm:pt modelId="{D9F61946-7CE6-438F-B6AD-FB216604EA46}" type="sibTrans" cxnId="{599A58F9-C712-4127-A51B-2AC07093190A}">
      <dgm:prSet/>
      <dgm:spPr/>
      <dgm:t>
        <a:bodyPr/>
        <a:lstStyle/>
        <a:p>
          <a:endParaRPr lang="en-GB"/>
        </a:p>
      </dgm:t>
    </dgm:pt>
    <dgm:pt modelId="{BE6A5CDC-6901-4989-BC25-78477FA761F1}">
      <dgm:prSet/>
      <dgm:spPr/>
      <dgm:t>
        <a:bodyPr/>
        <a:lstStyle/>
        <a:p>
          <a:r>
            <a:rPr lang="en-GB"/>
            <a:t>T.M</a:t>
          </a:r>
        </a:p>
      </dgm:t>
    </dgm:pt>
    <dgm:pt modelId="{0DB8B076-3168-4850-8BA4-2A70FE296A57}" type="parTrans" cxnId="{DE2976E4-64A7-460C-AB76-63599535F09A}">
      <dgm:prSet/>
      <dgm:spPr/>
      <dgm:t>
        <a:bodyPr/>
        <a:lstStyle/>
        <a:p>
          <a:endParaRPr lang="en-GB"/>
        </a:p>
      </dgm:t>
    </dgm:pt>
    <dgm:pt modelId="{6682D240-D4C7-441E-AC75-74208A5CAABD}" type="sibTrans" cxnId="{DE2976E4-64A7-460C-AB76-63599535F09A}">
      <dgm:prSet/>
      <dgm:spPr/>
      <dgm:t>
        <a:bodyPr/>
        <a:lstStyle/>
        <a:p>
          <a:endParaRPr lang="en-GB"/>
        </a:p>
      </dgm:t>
    </dgm:pt>
    <dgm:pt modelId="{F7DAA0D5-F19D-4366-A0C3-22B99CFABF84}">
      <dgm:prSet/>
      <dgm:spPr/>
      <dgm:t>
        <a:bodyPr/>
        <a:lstStyle/>
        <a:p>
          <a:r>
            <a:rPr lang="en-GB"/>
            <a:t>Quartile</a:t>
          </a:r>
        </a:p>
      </dgm:t>
    </dgm:pt>
    <dgm:pt modelId="{71820CA7-9CFE-4752-967A-B204CE43E0B3}" type="parTrans" cxnId="{AC8B5010-BCC6-4715-B292-BA362A45D05A}">
      <dgm:prSet/>
      <dgm:spPr/>
      <dgm:t>
        <a:bodyPr/>
        <a:lstStyle/>
        <a:p>
          <a:endParaRPr lang="en-GB"/>
        </a:p>
      </dgm:t>
    </dgm:pt>
    <dgm:pt modelId="{347E3CB7-A8EF-4DA7-8D1F-2871790EB635}" type="sibTrans" cxnId="{AC8B5010-BCC6-4715-B292-BA362A45D05A}">
      <dgm:prSet/>
      <dgm:spPr/>
      <dgm:t>
        <a:bodyPr/>
        <a:lstStyle/>
        <a:p>
          <a:endParaRPr lang="en-GB"/>
        </a:p>
      </dgm:t>
    </dgm:pt>
    <dgm:pt modelId="{57D5879C-28F8-4EA7-B115-DA8E05741D6F}">
      <dgm:prSet/>
      <dgm:spPr/>
      <dgm:t>
        <a:bodyPr/>
        <a:lstStyle/>
        <a:p>
          <a:r>
            <a:rPr lang="en-GB"/>
            <a:t>percentile</a:t>
          </a:r>
        </a:p>
      </dgm:t>
    </dgm:pt>
    <dgm:pt modelId="{1DCEA4CC-0904-4C8D-9C38-2A7057D85B3A}" type="parTrans" cxnId="{AC822F9F-9AB7-4BC7-9A40-0990DA0AB643}">
      <dgm:prSet/>
      <dgm:spPr/>
      <dgm:t>
        <a:bodyPr/>
        <a:lstStyle/>
        <a:p>
          <a:endParaRPr lang="en-GB"/>
        </a:p>
      </dgm:t>
    </dgm:pt>
    <dgm:pt modelId="{1FAB7833-DBA8-4740-A7FA-6F64220130F6}" type="sibTrans" cxnId="{AC822F9F-9AB7-4BC7-9A40-0990DA0AB643}">
      <dgm:prSet/>
      <dgm:spPr/>
      <dgm:t>
        <a:bodyPr/>
        <a:lstStyle/>
        <a:p>
          <a:endParaRPr lang="en-GB"/>
        </a:p>
      </dgm:t>
    </dgm:pt>
    <dgm:pt modelId="{109C0D77-BC2D-4845-8E6A-85D9C7E1F443}">
      <dgm:prSet/>
      <dgm:spPr/>
      <dgm:t>
        <a:bodyPr/>
        <a:lstStyle/>
        <a:p>
          <a:r>
            <a:rPr lang="en-GB"/>
            <a:t>median</a:t>
          </a:r>
        </a:p>
      </dgm:t>
    </dgm:pt>
    <dgm:pt modelId="{246E1E51-376B-4421-8F2B-069C17001F80}" type="parTrans" cxnId="{9498D025-57C5-4343-840A-76F860AE6C04}">
      <dgm:prSet/>
      <dgm:spPr/>
      <dgm:t>
        <a:bodyPr/>
        <a:lstStyle/>
        <a:p>
          <a:endParaRPr lang="en-GB"/>
        </a:p>
      </dgm:t>
    </dgm:pt>
    <dgm:pt modelId="{7FCB3CB0-87F1-495C-A218-8EA99F073C98}" type="sibTrans" cxnId="{9498D025-57C5-4343-840A-76F860AE6C04}">
      <dgm:prSet/>
      <dgm:spPr/>
      <dgm:t>
        <a:bodyPr/>
        <a:lstStyle/>
        <a:p>
          <a:endParaRPr lang="en-GB"/>
        </a:p>
      </dgm:t>
    </dgm:pt>
    <dgm:pt modelId="{0889CAD6-1C81-4973-9EDA-AAA8BCDDAD54}">
      <dgm:prSet/>
      <dgm:spPr/>
      <dgm:t>
        <a:bodyPr/>
        <a:lstStyle/>
        <a:p>
          <a:r>
            <a:rPr lang="en-GB"/>
            <a:t>range</a:t>
          </a:r>
        </a:p>
      </dgm:t>
    </dgm:pt>
    <dgm:pt modelId="{5976452F-1BEC-4158-B5D8-FFFA26D8B167}" type="parTrans" cxnId="{0CA73E5F-57E3-4AF7-A498-D80BAF0D5E20}">
      <dgm:prSet/>
      <dgm:spPr/>
      <dgm:t>
        <a:bodyPr/>
        <a:lstStyle/>
        <a:p>
          <a:endParaRPr lang="en-GB"/>
        </a:p>
      </dgm:t>
    </dgm:pt>
    <dgm:pt modelId="{8C113377-6EEC-402C-835D-5535BFCAFD02}" type="sibTrans" cxnId="{0CA73E5F-57E3-4AF7-A498-D80BAF0D5E20}">
      <dgm:prSet/>
      <dgm:spPr/>
      <dgm:t>
        <a:bodyPr/>
        <a:lstStyle/>
        <a:p>
          <a:endParaRPr lang="en-GB"/>
        </a:p>
      </dgm:t>
    </dgm:pt>
    <dgm:pt modelId="{FC313A20-A633-4D5E-B000-40F3E54CA3B3}">
      <dgm:prSet/>
      <dgm:spPr/>
      <dgm:t>
        <a:bodyPr/>
        <a:lstStyle/>
        <a:p>
          <a:r>
            <a:rPr lang="en-GB"/>
            <a:t>S.D</a:t>
          </a:r>
        </a:p>
      </dgm:t>
    </dgm:pt>
    <dgm:pt modelId="{67A91DA6-6ADE-49AA-8141-F7190F695AA8}" type="parTrans" cxnId="{724D5B0A-4E8D-4616-A404-37C26B70A5F5}">
      <dgm:prSet/>
      <dgm:spPr/>
      <dgm:t>
        <a:bodyPr/>
        <a:lstStyle/>
        <a:p>
          <a:endParaRPr lang="en-GB"/>
        </a:p>
      </dgm:t>
    </dgm:pt>
    <dgm:pt modelId="{33552541-D93E-4B52-8E0E-90DA5177EDD2}" type="sibTrans" cxnId="{724D5B0A-4E8D-4616-A404-37C26B70A5F5}">
      <dgm:prSet/>
      <dgm:spPr/>
      <dgm:t>
        <a:bodyPr/>
        <a:lstStyle/>
        <a:p>
          <a:endParaRPr lang="en-GB"/>
        </a:p>
      </dgm:t>
    </dgm:pt>
    <dgm:pt modelId="{23C5B6AF-1480-4899-8380-6A11777F7ED5}">
      <dgm:prSet/>
      <dgm:spPr/>
      <dgm:t>
        <a:bodyPr/>
        <a:lstStyle/>
        <a:p>
          <a:r>
            <a:rPr lang="en-GB"/>
            <a:t>Variance</a:t>
          </a:r>
        </a:p>
      </dgm:t>
    </dgm:pt>
    <dgm:pt modelId="{4569493D-314F-4AC7-8D28-2E807A3C40C4}" type="parTrans" cxnId="{F5076FB7-FD84-4CAC-9D50-7A7278BDBD39}">
      <dgm:prSet/>
      <dgm:spPr/>
      <dgm:t>
        <a:bodyPr/>
        <a:lstStyle/>
        <a:p>
          <a:endParaRPr lang="en-GB"/>
        </a:p>
      </dgm:t>
    </dgm:pt>
    <dgm:pt modelId="{27FFAD82-75D6-477B-9845-27A445F0E133}" type="sibTrans" cxnId="{F5076FB7-FD84-4CAC-9D50-7A7278BDBD39}">
      <dgm:prSet/>
      <dgm:spPr/>
      <dgm:t>
        <a:bodyPr/>
        <a:lstStyle/>
        <a:p>
          <a:endParaRPr lang="en-GB"/>
        </a:p>
      </dgm:t>
    </dgm:pt>
    <dgm:pt modelId="{972CBE95-2974-4553-AF60-696D519B420C}">
      <dgm:prSet/>
      <dgm:spPr/>
      <dgm:t>
        <a:bodyPr/>
        <a:lstStyle/>
        <a:p>
          <a:r>
            <a:rPr lang="en-GB"/>
            <a:t>C.V</a:t>
          </a:r>
        </a:p>
      </dgm:t>
    </dgm:pt>
    <dgm:pt modelId="{C7221804-5CD9-4A90-88CC-078FB3F3695E}" type="parTrans" cxnId="{76BB488B-2A54-4CCA-8712-F3D7B8A400CA}">
      <dgm:prSet/>
      <dgm:spPr/>
      <dgm:t>
        <a:bodyPr/>
        <a:lstStyle/>
        <a:p>
          <a:endParaRPr lang="en-GB"/>
        </a:p>
      </dgm:t>
    </dgm:pt>
    <dgm:pt modelId="{B0A0CD66-24A3-4453-8BD1-B38D2FFA2DDC}" type="sibTrans" cxnId="{76BB488B-2A54-4CCA-8712-F3D7B8A400CA}">
      <dgm:prSet/>
      <dgm:spPr/>
      <dgm:t>
        <a:bodyPr/>
        <a:lstStyle/>
        <a:p>
          <a:endParaRPr lang="en-GB"/>
        </a:p>
      </dgm:t>
    </dgm:pt>
    <dgm:pt modelId="{CC521EFA-8D84-412E-ABA4-F80922611FBD}">
      <dgm:prSet/>
      <dgm:spPr/>
      <dgm:t>
        <a:bodyPr/>
        <a:lstStyle/>
        <a:p>
          <a:r>
            <a:rPr lang="en-GB"/>
            <a:t>Skewness</a:t>
          </a:r>
        </a:p>
      </dgm:t>
    </dgm:pt>
    <dgm:pt modelId="{B78BF322-24C9-4671-82B6-EE8FDFA4700A}" type="parTrans" cxnId="{CE4EAF1D-0B00-476C-A19C-2F6DDF9D609E}">
      <dgm:prSet/>
      <dgm:spPr/>
      <dgm:t>
        <a:bodyPr/>
        <a:lstStyle/>
        <a:p>
          <a:endParaRPr lang="en-GB"/>
        </a:p>
      </dgm:t>
    </dgm:pt>
    <dgm:pt modelId="{60558EA3-7580-4975-A574-D02A960AE2E8}" type="sibTrans" cxnId="{CE4EAF1D-0B00-476C-A19C-2F6DDF9D609E}">
      <dgm:prSet/>
      <dgm:spPr/>
      <dgm:t>
        <a:bodyPr/>
        <a:lstStyle/>
        <a:p>
          <a:endParaRPr lang="en-GB"/>
        </a:p>
      </dgm:t>
    </dgm:pt>
    <dgm:pt modelId="{C9E6AF89-E9E9-4B77-ACA7-A33F41088008}">
      <dgm:prSet/>
      <dgm:spPr/>
      <dgm:t>
        <a:bodyPr/>
        <a:lstStyle/>
        <a:p>
          <a:r>
            <a:rPr lang="en-GB"/>
            <a:t>kurtosis</a:t>
          </a:r>
        </a:p>
      </dgm:t>
    </dgm:pt>
    <dgm:pt modelId="{58EBD5FA-E732-4537-9800-B60F1F360159}" type="parTrans" cxnId="{9D025B47-0C70-4A09-9FCB-51AC9CC482CA}">
      <dgm:prSet/>
      <dgm:spPr/>
      <dgm:t>
        <a:bodyPr/>
        <a:lstStyle/>
        <a:p>
          <a:endParaRPr lang="en-GB"/>
        </a:p>
      </dgm:t>
    </dgm:pt>
    <dgm:pt modelId="{51B4782B-00C9-492B-AE99-13E635868E50}" type="sibTrans" cxnId="{9D025B47-0C70-4A09-9FCB-51AC9CC482CA}">
      <dgm:prSet/>
      <dgm:spPr/>
      <dgm:t>
        <a:bodyPr/>
        <a:lstStyle/>
        <a:p>
          <a:endParaRPr lang="en-GB"/>
        </a:p>
      </dgm:t>
    </dgm:pt>
    <dgm:pt modelId="{64D48AF8-5E95-4680-9F63-144A8FA3C65F}" type="pres">
      <dgm:prSet presAssocID="{73C626A2-3CC1-43C1-8138-F2A32F526CE5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GB"/>
        </a:p>
      </dgm:t>
    </dgm:pt>
    <dgm:pt modelId="{F74137C6-214E-4034-B712-DD4302CC8BCC}" type="pres">
      <dgm:prSet presAssocID="{A3DCC6EE-D448-471F-8863-0B9D7F547D8A}" presName="hierRoot1" presStyleCnt="0"/>
      <dgm:spPr/>
      <dgm:t>
        <a:bodyPr/>
        <a:lstStyle/>
        <a:p>
          <a:endParaRPr lang="en-GB"/>
        </a:p>
      </dgm:t>
    </dgm:pt>
    <dgm:pt modelId="{246D89CE-D28B-474D-97EC-8C1EFB36DCE9}" type="pres">
      <dgm:prSet presAssocID="{A3DCC6EE-D448-471F-8863-0B9D7F547D8A}" presName="composite" presStyleCnt="0"/>
      <dgm:spPr/>
      <dgm:t>
        <a:bodyPr/>
        <a:lstStyle/>
        <a:p>
          <a:endParaRPr lang="en-GB"/>
        </a:p>
      </dgm:t>
    </dgm:pt>
    <dgm:pt modelId="{532F6DA5-6D10-423E-A7D7-CD3120C5FE5A}" type="pres">
      <dgm:prSet presAssocID="{A3DCC6EE-D448-471F-8863-0B9D7F547D8A}" presName="background" presStyleLbl="node0" presStyleIdx="0" presStyleCnt="1"/>
      <dgm:spPr/>
      <dgm:t>
        <a:bodyPr/>
        <a:lstStyle/>
        <a:p>
          <a:endParaRPr lang="en-GB"/>
        </a:p>
      </dgm:t>
    </dgm:pt>
    <dgm:pt modelId="{B6A10077-F61A-4AB0-868D-ABC661D8B165}" type="pres">
      <dgm:prSet presAssocID="{A3DCC6EE-D448-471F-8863-0B9D7F547D8A}" presName="text" presStyleLbl="fgAcc0" presStyleIdx="0" presStyleCnt="1" custLinFactNeighborX="-22606" custLinFactNeighborY="-4110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797B72F0-B855-4488-AA0C-020C27E0E7AB}" type="pres">
      <dgm:prSet presAssocID="{A3DCC6EE-D448-471F-8863-0B9D7F547D8A}" presName="hierChild2" presStyleCnt="0"/>
      <dgm:spPr/>
      <dgm:t>
        <a:bodyPr/>
        <a:lstStyle/>
        <a:p>
          <a:endParaRPr lang="en-GB"/>
        </a:p>
      </dgm:t>
    </dgm:pt>
    <dgm:pt modelId="{54409FD4-39CA-4168-BF87-C1D381130E5C}" type="pres">
      <dgm:prSet presAssocID="{1E2D8713-A6CF-4A56-8FE7-5A883E069D15}" presName="Name10" presStyleLbl="parChTrans1D2" presStyleIdx="0" presStyleCnt="3"/>
      <dgm:spPr/>
      <dgm:t>
        <a:bodyPr/>
        <a:lstStyle/>
        <a:p>
          <a:endParaRPr lang="en-GB"/>
        </a:p>
      </dgm:t>
    </dgm:pt>
    <dgm:pt modelId="{27502FA4-C9AD-461A-90E6-280A9F4F04C7}" type="pres">
      <dgm:prSet presAssocID="{33DC3B3D-FE37-4029-A7C8-0D1739845EE8}" presName="hierRoot2" presStyleCnt="0"/>
      <dgm:spPr/>
      <dgm:t>
        <a:bodyPr/>
        <a:lstStyle/>
        <a:p>
          <a:endParaRPr lang="en-GB"/>
        </a:p>
      </dgm:t>
    </dgm:pt>
    <dgm:pt modelId="{A0C20CB8-80F1-4A9C-A8C5-F5408F653E67}" type="pres">
      <dgm:prSet presAssocID="{33DC3B3D-FE37-4029-A7C8-0D1739845EE8}" presName="composite2" presStyleCnt="0"/>
      <dgm:spPr/>
      <dgm:t>
        <a:bodyPr/>
        <a:lstStyle/>
        <a:p>
          <a:endParaRPr lang="en-GB"/>
        </a:p>
      </dgm:t>
    </dgm:pt>
    <dgm:pt modelId="{95031308-58DB-4DC3-80F1-0C88BBEC370E}" type="pres">
      <dgm:prSet presAssocID="{33DC3B3D-FE37-4029-A7C8-0D1739845EE8}" presName="background2" presStyleLbl="node2" presStyleIdx="0" presStyleCnt="3"/>
      <dgm:spPr/>
      <dgm:t>
        <a:bodyPr/>
        <a:lstStyle/>
        <a:p>
          <a:endParaRPr lang="en-GB"/>
        </a:p>
      </dgm:t>
    </dgm:pt>
    <dgm:pt modelId="{969A1FBA-2E14-49EB-ACE6-0F7D4F6D2A22}" type="pres">
      <dgm:prSet presAssocID="{33DC3B3D-FE37-4029-A7C8-0D1739845EE8}" presName="text2" presStyleLbl="fgAcc2" presStyleIdx="0" presStyleCnt="3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D09D553-6608-4C82-9BA9-44007F87ADA4}" type="pres">
      <dgm:prSet presAssocID="{33DC3B3D-FE37-4029-A7C8-0D1739845EE8}" presName="hierChild3" presStyleCnt="0"/>
      <dgm:spPr/>
      <dgm:t>
        <a:bodyPr/>
        <a:lstStyle/>
        <a:p>
          <a:endParaRPr lang="en-GB"/>
        </a:p>
      </dgm:t>
    </dgm:pt>
    <dgm:pt modelId="{1FCD9567-05AC-47E8-A92E-00C296F9D146}" type="pres">
      <dgm:prSet presAssocID="{8882BC76-32BD-4A3A-B0DC-5DD8C919A088}" presName="Name17" presStyleLbl="parChTrans1D3" presStyleIdx="0" presStyleCnt="7"/>
      <dgm:spPr/>
      <dgm:t>
        <a:bodyPr/>
        <a:lstStyle/>
        <a:p>
          <a:endParaRPr lang="en-GB"/>
        </a:p>
      </dgm:t>
    </dgm:pt>
    <dgm:pt modelId="{865EB89E-003C-4D5A-9413-4985E97CC77A}" type="pres">
      <dgm:prSet presAssocID="{DBC84C71-D7ED-4E63-9B87-484C49A4E1DF}" presName="hierRoot3" presStyleCnt="0"/>
      <dgm:spPr/>
      <dgm:t>
        <a:bodyPr/>
        <a:lstStyle/>
        <a:p>
          <a:endParaRPr lang="en-GB"/>
        </a:p>
      </dgm:t>
    </dgm:pt>
    <dgm:pt modelId="{B20C153D-4BE7-4984-868E-E2E1AE6EA469}" type="pres">
      <dgm:prSet presAssocID="{DBC84C71-D7ED-4E63-9B87-484C49A4E1DF}" presName="composite3" presStyleCnt="0"/>
      <dgm:spPr/>
      <dgm:t>
        <a:bodyPr/>
        <a:lstStyle/>
        <a:p>
          <a:endParaRPr lang="en-GB"/>
        </a:p>
      </dgm:t>
    </dgm:pt>
    <dgm:pt modelId="{55579B05-F1E6-412D-A503-FBEBF1FD9E92}" type="pres">
      <dgm:prSet presAssocID="{DBC84C71-D7ED-4E63-9B87-484C49A4E1DF}" presName="background3" presStyleLbl="node3" presStyleIdx="0" presStyleCnt="7"/>
      <dgm:spPr/>
      <dgm:t>
        <a:bodyPr/>
        <a:lstStyle/>
        <a:p>
          <a:endParaRPr lang="en-GB"/>
        </a:p>
      </dgm:t>
    </dgm:pt>
    <dgm:pt modelId="{981C7178-759A-428B-B5C6-4E964E4030DC}" type="pres">
      <dgm:prSet presAssocID="{DBC84C71-D7ED-4E63-9B87-484C49A4E1DF}" presName="text3" presStyleLbl="fgAcc3" presStyleIdx="0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70587576-8FF3-4ECB-BE53-B46F80611130}" type="pres">
      <dgm:prSet presAssocID="{DBC84C71-D7ED-4E63-9B87-484C49A4E1DF}" presName="hierChild4" presStyleCnt="0"/>
      <dgm:spPr/>
      <dgm:t>
        <a:bodyPr/>
        <a:lstStyle/>
        <a:p>
          <a:endParaRPr lang="en-GB"/>
        </a:p>
      </dgm:t>
    </dgm:pt>
    <dgm:pt modelId="{9B48512E-9D65-4E7D-AAE2-5C8AFE965C10}" type="pres">
      <dgm:prSet presAssocID="{A88D1F89-8C09-4C41-904D-4BDF7FAA679B}" presName="Name23" presStyleLbl="parChTrans1D4" presStyleIdx="0" presStyleCnt="31"/>
      <dgm:spPr/>
      <dgm:t>
        <a:bodyPr/>
        <a:lstStyle/>
        <a:p>
          <a:endParaRPr lang="en-GB"/>
        </a:p>
      </dgm:t>
    </dgm:pt>
    <dgm:pt modelId="{8C9309D9-145D-4491-AE3B-96EFD935B169}" type="pres">
      <dgm:prSet presAssocID="{0D525B80-276E-4223-9F1B-AC316F8C5FB1}" presName="hierRoot4" presStyleCnt="0"/>
      <dgm:spPr/>
      <dgm:t>
        <a:bodyPr/>
        <a:lstStyle/>
        <a:p>
          <a:endParaRPr lang="en-GB"/>
        </a:p>
      </dgm:t>
    </dgm:pt>
    <dgm:pt modelId="{5A6E6248-B75E-48D5-8EB4-7D72FDF3D787}" type="pres">
      <dgm:prSet presAssocID="{0D525B80-276E-4223-9F1B-AC316F8C5FB1}" presName="composite4" presStyleCnt="0"/>
      <dgm:spPr/>
      <dgm:t>
        <a:bodyPr/>
        <a:lstStyle/>
        <a:p>
          <a:endParaRPr lang="en-GB"/>
        </a:p>
      </dgm:t>
    </dgm:pt>
    <dgm:pt modelId="{DDF0E4DC-40E8-4175-A6F0-169BEC11EEE5}" type="pres">
      <dgm:prSet presAssocID="{0D525B80-276E-4223-9F1B-AC316F8C5FB1}" presName="background4" presStyleLbl="node4" presStyleIdx="0" presStyleCnt="31"/>
      <dgm:spPr/>
      <dgm:t>
        <a:bodyPr/>
        <a:lstStyle/>
        <a:p>
          <a:endParaRPr lang="en-GB"/>
        </a:p>
      </dgm:t>
    </dgm:pt>
    <dgm:pt modelId="{83DE411C-3B1B-4E56-BFDE-6DAB88E5D3AB}" type="pres">
      <dgm:prSet presAssocID="{0D525B80-276E-4223-9F1B-AC316F8C5FB1}" presName="text4" presStyleLbl="fgAcc4" presStyleIdx="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C2598E7-B630-40DE-8214-22A520D135FE}" type="pres">
      <dgm:prSet presAssocID="{0D525B80-276E-4223-9F1B-AC316F8C5FB1}" presName="hierChild5" presStyleCnt="0"/>
      <dgm:spPr/>
      <dgm:t>
        <a:bodyPr/>
        <a:lstStyle/>
        <a:p>
          <a:endParaRPr lang="en-GB"/>
        </a:p>
      </dgm:t>
    </dgm:pt>
    <dgm:pt modelId="{C0668C00-6E4E-4943-AD0A-425A65A0CB84}" type="pres">
      <dgm:prSet presAssocID="{122492FB-6CA4-4F3A-80D7-0C198E2979BA}" presName="Name23" presStyleLbl="parChTrans1D4" presStyleIdx="1" presStyleCnt="31"/>
      <dgm:spPr/>
      <dgm:t>
        <a:bodyPr/>
        <a:lstStyle/>
        <a:p>
          <a:endParaRPr lang="en-GB"/>
        </a:p>
      </dgm:t>
    </dgm:pt>
    <dgm:pt modelId="{C81FE872-05B9-408D-85BE-D285A9C79DD8}" type="pres">
      <dgm:prSet presAssocID="{4B31810A-70ED-44E7-B032-88990777E729}" presName="hierRoot4" presStyleCnt="0"/>
      <dgm:spPr/>
      <dgm:t>
        <a:bodyPr/>
        <a:lstStyle/>
        <a:p>
          <a:endParaRPr lang="en-GB"/>
        </a:p>
      </dgm:t>
    </dgm:pt>
    <dgm:pt modelId="{52E7EBF2-AF16-458A-AA7A-875331F89933}" type="pres">
      <dgm:prSet presAssocID="{4B31810A-70ED-44E7-B032-88990777E729}" presName="composite4" presStyleCnt="0"/>
      <dgm:spPr/>
      <dgm:t>
        <a:bodyPr/>
        <a:lstStyle/>
        <a:p>
          <a:endParaRPr lang="en-GB"/>
        </a:p>
      </dgm:t>
    </dgm:pt>
    <dgm:pt modelId="{5B23C146-FA38-41C6-8214-0517B7308EBB}" type="pres">
      <dgm:prSet presAssocID="{4B31810A-70ED-44E7-B032-88990777E729}" presName="background4" presStyleLbl="node4" presStyleIdx="1" presStyleCnt="31"/>
      <dgm:spPr/>
      <dgm:t>
        <a:bodyPr/>
        <a:lstStyle/>
        <a:p>
          <a:endParaRPr lang="en-GB"/>
        </a:p>
      </dgm:t>
    </dgm:pt>
    <dgm:pt modelId="{5D07A771-3432-4A17-9703-BC07FA0313AC}" type="pres">
      <dgm:prSet presAssocID="{4B31810A-70ED-44E7-B032-88990777E729}" presName="text4" presStyleLbl="fgAcc4" presStyleIdx="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E6883053-D8C8-4863-AD94-9E13EBEB5CF3}" type="pres">
      <dgm:prSet presAssocID="{4B31810A-70ED-44E7-B032-88990777E729}" presName="hierChild5" presStyleCnt="0"/>
      <dgm:spPr/>
      <dgm:t>
        <a:bodyPr/>
        <a:lstStyle/>
        <a:p>
          <a:endParaRPr lang="en-GB"/>
        </a:p>
      </dgm:t>
    </dgm:pt>
    <dgm:pt modelId="{18CCE048-6463-48E9-9D6E-773B7548D4B1}" type="pres">
      <dgm:prSet presAssocID="{848913C5-0375-4BD8-9F21-D86649D3D981}" presName="Name23" presStyleLbl="parChTrans1D4" presStyleIdx="2" presStyleCnt="31"/>
      <dgm:spPr/>
      <dgm:t>
        <a:bodyPr/>
        <a:lstStyle/>
        <a:p>
          <a:endParaRPr lang="en-GB"/>
        </a:p>
      </dgm:t>
    </dgm:pt>
    <dgm:pt modelId="{84EB8D83-6530-4C62-8AEE-9C575BD1169B}" type="pres">
      <dgm:prSet presAssocID="{C3755198-2309-4681-BAD9-4FC84DC1E776}" presName="hierRoot4" presStyleCnt="0"/>
      <dgm:spPr/>
      <dgm:t>
        <a:bodyPr/>
        <a:lstStyle/>
        <a:p>
          <a:endParaRPr lang="en-GB"/>
        </a:p>
      </dgm:t>
    </dgm:pt>
    <dgm:pt modelId="{CE5F546B-A333-4A85-833E-AFC2509F98C3}" type="pres">
      <dgm:prSet presAssocID="{C3755198-2309-4681-BAD9-4FC84DC1E776}" presName="composite4" presStyleCnt="0"/>
      <dgm:spPr/>
      <dgm:t>
        <a:bodyPr/>
        <a:lstStyle/>
        <a:p>
          <a:endParaRPr lang="en-GB"/>
        </a:p>
      </dgm:t>
    </dgm:pt>
    <dgm:pt modelId="{08787CFA-148B-449B-B55C-705B96DAA8F6}" type="pres">
      <dgm:prSet presAssocID="{C3755198-2309-4681-BAD9-4FC84DC1E776}" presName="background4" presStyleLbl="node4" presStyleIdx="2" presStyleCnt="31"/>
      <dgm:spPr/>
      <dgm:t>
        <a:bodyPr/>
        <a:lstStyle/>
        <a:p>
          <a:endParaRPr lang="en-GB"/>
        </a:p>
      </dgm:t>
    </dgm:pt>
    <dgm:pt modelId="{028C3328-5EB5-48A8-BA51-929DB33DBFAA}" type="pres">
      <dgm:prSet presAssocID="{C3755198-2309-4681-BAD9-4FC84DC1E776}" presName="text4" presStyleLbl="fgAcc4" presStyleIdx="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CB7727ED-C211-4E3E-BE63-5DF136A74054}" type="pres">
      <dgm:prSet presAssocID="{C3755198-2309-4681-BAD9-4FC84DC1E776}" presName="hierChild5" presStyleCnt="0"/>
      <dgm:spPr/>
      <dgm:t>
        <a:bodyPr/>
        <a:lstStyle/>
        <a:p>
          <a:endParaRPr lang="en-GB"/>
        </a:p>
      </dgm:t>
    </dgm:pt>
    <dgm:pt modelId="{54745A8B-443C-4806-9600-333376881BA4}" type="pres">
      <dgm:prSet presAssocID="{E862ADE7-1B5A-4402-88D9-14CB5BFE0D48}" presName="Name10" presStyleLbl="parChTrans1D2" presStyleIdx="1" presStyleCnt="3"/>
      <dgm:spPr/>
      <dgm:t>
        <a:bodyPr/>
        <a:lstStyle/>
        <a:p>
          <a:endParaRPr lang="en-GB"/>
        </a:p>
      </dgm:t>
    </dgm:pt>
    <dgm:pt modelId="{5A3C03E3-49AE-4255-8E4E-8B2F14D253C7}" type="pres">
      <dgm:prSet presAssocID="{A99FA787-2E08-4DAC-ABD4-4E260595B63C}" presName="hierRoot2" presStyleCnt="0"/>
      <dgm:spPr/>
      <dgm:t>
        <a:bodyPr/>
        <a:lstStyle/>
        <a:p>
          <a:endParaRPr lang="en-GB"/>
        </a:p>
      </dgm:t>
    </dgm:pt>
    <dgm:pt modelId="{19B25BD5-6E20-4324-B310-611300147479}" type="pres">
      <dgm:prSet presAssocID="{A99FA787-2E08-4DAC-ABD4-4E260595B63C}" presName="composite2" presStyleCnt="0"/>
      <dgm:spPr/>
      <dgm:t>
        <a:bodyPr/>
        <a:lstStyle/>
        <a:p>
          <a:endParaRPr lang="en-GB"/>
        </a:p>
      </dgm:t>
    </dgm:pt>
    <dgm:pt modelId="{9C810C53-50EF-435A-BCB3-B9A461DF7E13}" type="pres">
      <dgm:prSet presAssocID="{A99FA787-2E08-4DAC-ABD4-4E260595B63C}" presName="background2" presStyleLbl="node2" presStyleIdx="1" presStyleCnt="3"/>
      <dgm:spPr/>
      <dgm:t>
        <a:bodyPr/>
        <a:lstStyle/>
        <a:p>
          <a:endParaRPr lang="en-GB"/>
        </a:p>
      </dgm:t>
    </dgm:pt>
    <dgm:pt modelId="{2408FD33-06A3-4B27-94F0-1214965F10D8}" type="pres">
      <dgm:prSet presAssocID="{A99FA787-2E08-4DAC-ABD4-4E260595B63C}" presName="text2" presStyleLbl="fgAcc2" presStyleIdx="1" presStyleCnt="3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D2E91E9B-3A0F-496A-8A2B-AA4B31976B7F}" type="pres">
      <dgm:prSet presAssocID="{A99FA787-2E08-4DAC-ABD4-4E260595B63C}" presName="hierChild3" presStyleCnt="0"/>
      <dgm:spPr/>
      <dgm:t>
        <a:bodyPr/>
        <a:lstStyle/>
        <a:p>
          <a:endParaRPr lang="en-GB"/>
        </a:p>
      </dgm:t>
    </dgm:pt>
    <dgm:pt modelId="{D18B2D74-83E1-4D37-8CC9-7054023C1FB9}" type="pres">
      <dgm:prSet presAssocID="{423D966A-CDC9-403A-9B1F-C0EBE20A56C5}" presName="Name17" presStyleLbl="parChTrans1D3" presStyleIdx="1" presStyleCnt="7"/>
      <dgm:spPr/>
      <dgm:t>
        <a:bodyPr/>
        <a:lstStyle/>
        <a:p>
          <a:endParaRPr lang="en-GB"/>
        </a:p>
      </dgm:t>
    </dgm:pt>
    <dgm:pt modelId="{1761EAC9-D49A-4626-8531-4CC3C2745FF3}" type="pres">
      <dgm:prSet presAssocID="{85CEB60B-B9E9-4FD2-9215-41DA0B5D1ADB}" presName="hierRoot3" presStyleCnt="0"/>
      <dgm:spPr/>
      <dgm:t>
        <a:bodyPr/>
        <a:lstStyle/>
        <a:p>
          <a:endParaRPr lang="en-GB"/>
        </a:p>
      </dgm:t>
    </dgm:pt>
    <dgm:pt modelId="{344E929D-40E8-4F2F-BAA0-3A1D1A7074BD}" type="pres">
      <dgm:prSet presAssocID="{85CEB60B-B9E9-4FD2-9215-41DA0B5D1ADB}" presName="composite3" presStyleCnt="0"/>
      <dgm:spPr/>
      <dgm:t>
        <a:bodyPr/>
        <a:lstStyle/>
        <a:p>
          <a:endParaRPr lang="en-GB"/>
        </a:p>
      </dgm:t>
    </dgm:pt>
    <dgm:pt modelId="{BB25D0E2-E7C2-49BA-82C7-EBD35AAA68BE}" type="pres">
      <dgm:prSet presAssocID="{85CEB60B-B9E9-4FD2-9215-41DA0B5D1ADB}" presName="background3" presStyleLbl="node3" presStyleIdx="1" presStyleCnt="7"/>
      <dgm:spPr/>
      <dgm:t>
        <a:bodyPr/>
        <a:lstStyle/>
        <a:p>
          <a:endParaRPr lang="en-GB"/>
        </a:p>
      </dgm:t>
    </dgm:pt>
    <dgm:pt modelId="{9C612C8A-68E9-4B91-BB63-A9AAB75BA86B}" type="pres">
      <dgm:prSet presAssocID="{85CEB60B-B9E9-4FD2-9215-41DA0B5D1ADB}" presName="text3" presStyleLbl="fgAcc3" presStyleIdx="1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0C92A2C-0E17-4AE2-A568-9B4975E6AC93}" type="pres">
      <dgm:prSet presAssocID="{85CEB60B-B9E9-4FD2-9215-41DA0B5D1ADB}" presName="hierChild4" presStyleCnt="0"/>
      <dgm:spPr/>
      <dgm:t>
        <a:bodyPr/>
        <a:lstStyle/>
        <a:p>
          <a:endParaRPr lang="en-GB"/>
        </a:p>
      </dgm:t>
    </dgm:pt>
    <dgm:pt modelId="{FD620EDB-B62A-45EF-9058-7B7FBBCDAA0F}" type="pres">
      <dgm:prSet presAssocID="{A23A088A-273B-4D10-AE1C-06CB41E5B38A}" presName="Name23" presStyleLbl="parChTrans1D4" presStyleIdx="3" presStyleCnt="31"/>
      <dgm:spPr/>
      <dgm:t>
        <a:bodyPr/>
        <a:lstStyle/>
        <a:p>
          <a:endParaRPr lang="en-GB"/>
        </a:p>
      </dgm:t>
    </dgm:pt>
    <dgm:pt modelId="{5FA6A868-EBC9-4352-93D4-AB7566F5A0EA}" type="pres">
      <dgm:prSet presAssocID="{9452985A-A8BF-49DE-A559-1A514FB93A48}" presName="hierRoot4" presStyleCnt="0"/>
      <dgm:spPr/>
      <dgm:t>
        <a:bodyPr/>
        <a:lstStyle/>
        <a:p>
          <a:endParaRPr lang="en-GB"/>
        </a:p>
      </dgm:t>
    </dgm:pt>
    <dgm:pt modelId="{5F87C086-31C7-4D70-9A6C-05BB46ECD302}" type="pres">
      <dgm:prSet presAssocID="{9452985A-A8BF-49DE-A559-1A514FB93A48}" presName="composite4" presStyleCnt="0"/>
      <dgm:spPr/>
      <dgm:t>
        <a:bodyPr/>
        <a:lstStyle/>
        <a:p>
          <a:endParaRPr lang="en-GB"/>
        </a:p>
      </dgm:t>
    </dgm:pt>
    <dgm:pt modelId="{9C2F0B0A-C5A1-4EF1-A5F6-3D8AB8030836}" type="pres">
      <dgm:prSet presAssocID="{9452985A-A8BF-49DE-A559-1A514FB93A48}" presName="background4" presStyleLbl="node4" presStyleIdx="3" presStyleCnt="31"/>
      <dgm:spPr/>
      <dgm:t>
        <a:bodyPr/>
        <a:lstStyle/>
        <a:p>
          <a:endParaRPr lang="en-GB"/>
        </a:p>
      </dgm:t>
    </dgm:pt>
    <dgm:pt modelId="{F07C6C13-1B90-4D74-A486-82D71CF1A59A}" type="pres">
      <dgm:prSet presAssocID="{9452985A-A8BF-49DE-A559-1A514FB93A48}" presName="text4" presStyleLbl="fgAcc4" presStyleIdx="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9FF9FB1-620F-4C3E-AAC2-8DB0597E2368}" type="pres">
      <dgm:prSet presAssocID="{9452985A-A8BF-49DE-A559-1A514FB93A48}" presName="hierChild5" presStyleCnt="0"/>
      <dgm:spPr/>
      <dgm:t>
        <a:bodyPr/>
        <a:lstStyle/>
        <a:p>
          <a:endParaRPr lang="en-GB"/>
        </a:p>
      </dgm:t>
    </dgm:pt>
    <dgm:pt modelId="{2F67810B-53DE-48EE-A654-09CBF8B0EE05}" type="pres">
      <dgm:prSet presAssocID="{F098565E-08A3-4359-9E66-6B1F2A2B1A48}" presName="Name23" presStyleLbl="parChTrans1D4" presStyleIdx="4" presStyleCnt="31"/>
      <dgm:spPr/>
      <dgm:t>
        <a:bodyPr/>
        <a:lstStyle/>
        <a:p>
          <a:endParaRPr lang="en-GB"/>
        </a:p>
      </dgm:t>
    </dgm:pt>
    <dgm:pt modelId="{44E7D509-51C0-4A1F-B7A8-A4F532AFCEF8}" type="pres">
      <dgm:prSet presAssocID="{07A7338D-DF41-44E1-8C4F-8587D3721FCF}" presName="hierRoot4" presStyleCnt="0"/>
      <dgm:spPr/>
      <dgm:t>
        <a:bodyPr/>
        <a:lstStyle/>
        <a:p>
          <a:endParaRPr lang="en-GB"/>
        </a:p>
      </dgm:t>
    </dgm:pt>
    <dgm:pt modelId="{F4CDDAFE-C8E2-4ACD-9B79-583316E816EF}" type="pres">
      <dgm:prSet presAssocID="{07A7338D-DF41-44E1-8C4F-8587D3721FCF}" presName="composite4" presStyleCnt="0"/>
      <dgm:spPr/>
      <dgm:t>
        <a:bodyPr/>
        <a:lstStyle/>
        <a:p>
          <a:endParaRPr lang="en-GB"/>
        </a:p>
      </dgm:t>
    </dgm:pt>
    <dgm:pt modelId="{100EE266-0803-4E83-A719-9E830FF588EB}" type="pres">
      <dgm:prSet presAssocID="{07A7338D-DF41-44E1-8C4F-8587D3721FCF}" presName="background4" presStyleLbl="node4" presStyleIdx="4" presStyleCnt="31"/>
      <dgm:spPr/>
      <dgm:t>
        <a:bodyPr/>
        <a:lstStyle/>
        <a:p>
          <a:endParaRPr lang="en-GB"/>
        </a:p>
      </dgm:t>
    </dgm:pt>
    <dgm:pt modelId="{38474A55-1722-4395-ABEE-6D6409463886}" type="pres">
      <dgm:prSet presAssocID="{07A7338D-DF41-44E1-8C4F-8587D3721FCF}" presName="text4" presStyleLbl="fgAcc4" presStyleIdx="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D5D698E-F26F-46BD-B359-7AA73140C4C5}" type="pres">
      <dgm:prSet presAssocID="{07A7338D-DF41-44E1-8C4F-8587D3721FCF}" presName="hierChild5" presStyleCnt="0"/>
      <dgm:spPr/>
      <dgm:t>
        <a:bodyPr/>
        <a:lstStyle/>
        <a:p>
          <a:endParaRPr lang="en-GB"/>
        </a:p>
      </dgm:t>
    </dgm:pt>
    <dgm:pt modelId="{5D13504C-CC05-428F-8E8A-A5006A40B147}" type="pres">
      <dgm:prSet presAssocID="{AD2273E2-E0D2-4B77-A3A8-4C2E6A77C851}" presName="Name23" presStyleLbl="parChTrans1D4" presStyleIdx="5" presStyleCnt="31"/>
      <dgm:spPr/>
      <dgm:t>
        <a:bodyPr/>
        <a:lstStyle/>
        <a:p>
          <a:endParaRPr lang="en-GB"/>
        </a:p>
      </dgm:t>
    </dgm:pt>
    <dgm:pt modelId="{DD1D52D5-20CA-4E6D-8DC0-41538EEF4D0B}" type="pres">
      <dgm:prSet presAssocID="{99332077-D41E-45C1-9E79-97BDB3987259}" presName="hierRoot4" presStyleCnt="0"/>
      <dgm:spPr/>
      <dgm:t>
        <a:bodyPr/>
        <a:lstStyle/>
        <a:p>
          <a:endParaRPr lang="en-GB"/>
        </a:p>
      </dgm:t>
    </dgm:pt>
    <dgm:pt modelId="{FD588FB9-5517-4E28-B3FE-430A39F6AE67}" type="pres">
      <dgm:prSet presAssocID="{99332077-D41E-45C1-9E79-97BDB3987259}" presName="composite4" presStyleCnt="0"/>
      <dgm:spPr/>
      <dgm:t>
        <a:bodyPr/>
        <a:lstStyle/>
        <a:p>
          <a:endParaRPr lang="en-GB"/>
        </a:p>
      </dgm:t>
    </dgm:pt>
    <dgm:pt modelId="{6AEBBDEF-4A2E-4E08-B45F-08AD1EEB4C85}" type="pres">
      <dgm:prSet presAssocID="{99332077-D41E-45C1-9E79-97BDB3987259}" presName="background4" presStyleLbl="node4" presStyleIdx="5" presStyleCnt="31"/>
      <dgm:spPr/>
      <dgm:t>
        <a:bodyPr/>
        <a:lstStyle/>
        <a:p>
          <a:endParaRPr lang="en-GB"/>
        </a:p>
      </dgm:t>
    </dgm:pt>
    <dgm:pt modelId="{E27865A6-41EE-4BAF-8C8E-CC655CC474E5}" type="pres">
      <dgm:prSet presAssocID="{99332077-D41E-45C1-9E79-97BDB3987259}" presName="text4" presStyleLbl="fgAcc4" presStyleIdx="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33AB0E8A-A72D-43A0-B059-728C46EA3C11}" type="pres">
      <dgm:prSet presAssocID="{99332077-D41E-45C1-9E79-97BDB3987259}" presName="hierChild5" presStyleCnt="0"/>
      <dgm:spPr/>
      <dgm:t>
        <a:bodyPr/>
        <a:lstStyle/>
        <a:p>
          <a:endParaRPr lang="en-GB"/>
        </a:p>
      </dgm:t>
    </dgm:pt>
    <dgm:pt modelId="{772995DD-B486-4D17-9E81-0C7AFB4544B9}" type="pres">
      <dgm:prSet presAssocID="{EA9ACB9D-321A-48E9-B523-69D67903E38D}" presName="Name23" presStyleLbl="parChTrans1D4" presStyleIdx="6" presStyleCnt="31"/>
      <dgm:spPr/>
      <dgm:t>
        <a:bodyPr/>
        <a:lstStyle/>
        <a:p>
          <a:endParaRPr lang="en-GB"/>
        </a:p>
      </dgm:t>
    </dgm:pt>
    <dgm:pt modelId="{C478C73F-40FC-4DE4-821C-674D31B9D546}" type="pres">
      <dgm:prSet presAssocID="{FEAEC48D-F37E-4598-9818-06DB841CF06E}" presName="hierRoot4" presStyleCnt="0"/>
      <dgm:spPr/>
      <dgm:t>
        <a:bodyPr/>
        <a:lstStyle/>
        <a:p>
          <a:endParaRPr lang="en-GB"/>
        </a:p>
      </dgm:t>
    </dgm:pt>
    <dgm:pt modelId="{B2FCBD3F-379E-4676-9A2B-F9269F8A2A24}" type="pres">
      <dgm:prSet presAssocID="{FEAEC48D-F37E-4598-9818-06DB841CF06E}" presName="composite4" presStyleCnt="0"/>
      <dgm:spPr/>
      <dgm:t>
        <a:bodyPr/>
        <a:lstStyle/>
        <a:p>
          <a:endParaRPr lang="en-GB"/>
        </a:p>
      </dgm:t>
    </dgm:pt>
    <dgm:pt modelId="{CD98F43C-2F68-41EC-89AB-5E59A236C460}" type="pres">
      <dgm:prSet presAssocID="{FEAEC48D-F37E-4598-9818-06DB841CF06E}" presName="background4" presStyleLbl="node4" presStyleIdx="6" presStyleCnt="31"/>
      <dgm:spPr/>
      <dgm:t>
        <a:bodyPr/>
        <a:lstStyle/>
        <a:p>
          <a:endParaRPr lang="en-GB"/>
        </a:p>
      </dgm:t>
    </dgm:pt>
    <dgm:pt modelId="{4BD60E90-7576-4317-BE95-686511B5AB44}" type="pres">
      <dgm:prSet presAssocID="{FEAEC48D-F37E-4598-9818-06DB841CF06E}" presName="text4" presStyleLbl="fgAcc4" presStyleIdx="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D84BA67-7D76-4A92-B52A-932935578B0B}" type="pres">
      <dgm:prSet presAssocID="{FEAEC48D-F37E-4598-9818-06DB841CF06E}" presName="hierChild5" presStyleCnt="0"/>
      <dgm:spPr/>
      <dgm:t>
        <a:bodyPr/>
        <a:lstStyle/>
        <a:p>
          <a:endParaRPr lang="en-GB"/>
        </a:p>
      </dgm:t>
    </dgm:pt>
    <dgm:pt modelId="{671A9651-2F85-4E57-87AF-5EA1FF3F40E9}" type="pres">
      <dgm:prSet presAssocID="{BC85B936-CD12-4801-AA48-31C06E6AAB8B}" presName="Name23" presStyleLbl="parChTrans1D4" presStyleIdx="7" presStyleCnt="31"/>
      <dgm:spPr/>
      <dgm:t>
        <a:bodyPr/>
        <a:lstStyle/>
        <a:p>
          <a:endParaRPr lang="en-GB"/>
        </a:p>
      </dgm:t>
    </dgm:pt>
    <dgm:pt modelId="{5ABE44A8-136B-4ADD-A8BB-2B5C53B821E8}" type="pres">
      <dgm:prSet presAssocID="{FA09F56C-68E1-49FB-B282-CA92862C04E7}" presName="hierRoot4" presStyleCnt="0"/>
      <dgm:spPr/>
      <dgm:t>
        <a:bodyPr/>
        <a:lstStyle/>
        <a:p>
          <a:endParaRPr lang="en-GB"/>
        </a:p>
      </dgm:t>
    </dgm:pt>
    <dgm:pt modelId="{CF3114C2-EFD1-431C-B12B-EC3E754DC7DB}" type="pres">
      <dgm:prSet presAssocID="{FA09F56C-68E1-49FB-B282-CA92862C04E7}" presName="composite4" presStyleCnt="0"/>
      <dgm:spPr/>
      <dgm:t>
        <a:bodyPr/>
        <a:lstStyle/>
        <a:p>
          <a:endParaRPr lang="en-GB"/>
        </a:p>
      </dgm:t>
    </dgm:pt>
    <dgm:pt modelId="{72202C8E-6E86-4FB1-A762-99CA221E252D}" type="pres">
      <dgm:prSet presAssocID="{FA09F56C-68E1-49FB-B282-CA92862C04E7}" presName="background4" presStyleLbl="node4" presStyleIdx="7" presStyleCnt="31"/>
      <dgm:spPr/>
      <dgm:t>
        <a:bodyPr/>
        <a:lstStyle/>
        <a:p>
          <a:endParaRPr lang="en-GB"/>
        </a:p>
      </dgm:t>
    </dgm:pt>
    <dgm:pt modelId="{76F4B146-619E-4429-A107-C03FDD83A217}" type="pres">
      <dgm:prSet presAssocID="{FA09F56C-68E1-49FB-B282-CA92862C04E7}" presName="text4" presStyleLbl="fgAcc4" presStyleIdx="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B3E3724-AB7D-4129-82DA-5562E114C2FE}" type="pres">
      <dgm:prSet presAssocID="{FA09F56C-68E1-49FB-B282-CA92862C04E7}" presName="hierChild5" presStyleCnt="0"/>
      <dgm:spPr/>
      <dgm:t>
        <a:bodyPr/>
        <a:lstStyle/>
        <a:p>
          <a:endParaRPr lang="en-GB"/>
        </a:p>
      </dgm:t>
    </dgm:pt>
    <dgm:pt modelId="{AED35F46-B0DE-47D1-8159-C1F1A60AFF49}" type="pres">
      <dgm:prSet presAssocID="{6767F41C-E3FB-4633-B7AF-EB99894EAED9}" presName="Name23" presStyleLbl="parChTrans1D4" presStyleIdx="8" presStyleCnt="31"/>
      <dgm:spPr/>
      <dgm:t>
        <a:bodyPr/>
        <a:lstStyle/>
        <a:p>
          <a:endParaRPr lang="en-GB"/>
        </a:p>
      </dgm:t>
    </dgm:pt>
    <dgm:pt modelId="{6BFE26AD-DB3A-4843-8F30-2A8CA5518639}" type="pres">
      <dgm:prSet presAssocID="{5C63C20E-1564-4D21-8957-4473AD7F16E5}" presName="hierRoot4" presStyleCnt="0"/>
      <dgm:spPr/>
      <dgm:t>
        <a:bodyPr/>
        <a:lstStyle/>
        <a:p>
          <a:endParaRPr lang="en-GB"/>
        </a:p>
      </dgm:t>
    </dgm:pt>
    <dgm:pt modelId="{572DB7D5-C5C0-4B88-A11A-66BDEED66D12}" type="pres">
      <dgm:prSet presAssocID="{5C63C20E-1564-4D21-8957-4473AD7F16E5}" presName="composite4" presStyleCnt="0"/>
      <dgm:spPr/>
      <dgm:t>
        <a:bodyPr/>
        <a:lstStyle/>
        <a:p>
          <a:endParaRPr lang="en-GB"/>
        </a:p>
      </dgm:t>
    </dgm:pt>
    <dgm:pt modelId="{6F899B7B-3D51-4A0A-B828-1ECC4C69B44C}" type="pres">
      <dgm:prSet presAssocID="{5C63C20E-1564-4D21-8957-4473AD7F16E5}" presName="background4" presStyleLbl="node4" presStyleIdx="8" presStyleCnt="31"/>
      <dgm:spPr/>
      <dgm:t>
        <a:bodyPr/>
        <a:lstStyle/>
        <a:p>
          <a:endParaRPr lang="en-GB"/>
        </a:p>
      </dgm:t>
    </dgm:pt>
    <dgm:pt modelId="{605457A4-7334-41AD-85CB-E955A15EBF00}" type="pres">
      <dgm:prSet presAssocID="{5C63C20E-1564-4D21-8957-4473AD7F16E5}" presName="text4" presStyleLbl="fgAcc4" presStyleIdx="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C1A02C61-EBFE-4422-B1D6-6499802A132B}" type="pres">
      <dgm:prSet presAssocID="{5C63C20E-1564-4D21-8957-4473AD7F16E5}" presName="hierChild5" presStyleCnt="0"/>
      <dgm:spPr/>
      <dgm:t>
        <a:bodyPr/>
        <a:lstStyle/>
        <a:p>
          <a:endParaRPr lang="en-GB"/>
        </a:p>
      </dgm:t>
    </dgm:pt>
    <dgm:pt modelId="{AF3FB3BE-177F-479D-8A90-3486033DA531}" type="pres">
      <dgm:prSet presAssocID="{69AB937A-CD0B-4AF4-8D31-AE6E59C2CBF5}" presName="Name23" presStyleLbl="parChTrans1D4" presStyleIdx="9" presStyleCnt="31"/>
      <dgm:spPr/>
      <dgm:t>
        <a:bodyPr/>
        <a:lstStyle/>
        <a:p>
          <a:endParaRPr lang="en-GB"/>
        </a:p>
      </dgm:t>
    </dgm:pt>
    <dgm:pt modelId="{B545250D-8746-4847-A79C-DD74268AEC73}" type="pres">
      <dgm:prSet presAssocID="{6B314ED9-8E26-47C0-A0FF-C9FE38F3D54C}" presName="hierRoot4" presStyleCnt="0"/>
      <dgm:spPr/>
      <dgm:t>
        <a:bodyPr/>
        <a:lstStyle/>
        <a:p>
          <a:endParaRPr lang="en-GB"/>
        </a:p>
      </dgm:t>
    </dgm:pt>
    <dgm:pt modelId="{C3EBBB21-6667-402D-8EE7-CA3AD9C5DE9A}" type="pres">
      <dgm:prSet presAssocID="{6B314ED9-8E26-47C0-A0FF-C9FE38F3D54C}" presName="composite4" presStyleCnt="0"/>
      <dgm:spPr/>
      <dgm:t>
        <a:bodyPr/>
        <a:lstStyle/>
        <a:p>
          <a:endParaRPr lang="en-GB"/>
        </a:p>
      </dgm:t>
    </dgm:pt>
    <dgm:pt modelId="{0D4568A0-DD1A-4E9D-958A-B10EEE16FAF5}" type="pres">
      <dgm:prSet presAssocID="{6B314ED9-8E26-47C0-A0FF-C9FE38F3D54C}" presName="background4" presStyleLbl="node4" presStyleIdx="9" presStyleCnt="31"/>
      <dgm:spPr/>
      <dgm:t>
        <a:bodyPr/>
        <a:lstStyle/>
        <a:p>
          <a:endParaRPr lang="en-GB"/>
        </a:p>
      </dgm:t>
    </dgm:pt>
    <dgm:pt modelId="{1D741019-E507-4FD3-BB23-F18070463386}" type="pres">
      <dgm:prSet presAssocID="{6B314ED9-8E26-47C0-A0FF-C9FE38F3D54C}" presName="text4" presStyleLbl="fgAcc4" presStyleIdx="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B1EFBA5-A16A-49D4-9DE7-43870687B830}" type="pres">
      <dgm:prSet presAssocID="{6B314ED9-8E26-47C0-A0FF-C9FE38F3D54C}" presName="hierChild5" presStyleCnt="0"/>
      <dgm:spPr/>
      <dgm:t>
        <a:bodyPr/>
        <a:lstStyle/>
        <a:p>
          <a:endParaRPr lang="en-GB"/>
        </a:p>
      </dgm:t>
    </dgm:pt>
    <dgm:pt modelId="{20369003-5A67-49B5-B505-95351018FCE1}" type="pres">
      <dgm:prSet presAssocID="{61FC012B-126E-44D8-84A1-77D4296F0CEA}" presName="Name23" presStyleLbl="parChTrans1D4" presStyleIdx="10" presStyleCnt="31"/>
      <dgm:spPr/>
      <dgm:t>
        <a:bodyPr/>
        <a:lstStyle/>
        <a:p>
          <a:endParaRPr lang="en-GB"/>
        </a:p>
      </dgm:t>
    </dgm:pt>
    <dgm:pt modelId="{E3E7CA65-FE8A-438D-AE4E-DB0DD30FDF81}" type="pres">
      <dgm:prSet presAssocID="{418B1529-8E3D-4DBF-B7F8-4333FDDA8FB4}" presName="hierRoot4" presStyleCnt="0"/>
      <dgm:spPr/>
      <dgm:t>
        <a:bodyPr/>
        <a:lstStyle/>
        <a:p>
          <a:endParaRPr lang="en-GB"/>
        </a:p>
      </dgm:t>
    </dgm:pt>
    <dgm:pt modelId="{8FE199F6-46B2-454E-8E0E-46B2F9A67E38}" type="pres">
      <dgm:prSet presAssocID="{418B1529-8E3D-4DBF-B7F8-4333FDDA8FB4}" presName="composite4" presStyleCnt="0"/>
      <dgm:spPr/>
      <dgm:t>
        <a:bodyPr/>
        <a:lstStyle/>
        <a:p>
          <a:endParaRPr lang="en-GB"/>
        </a:p>
      </dgm:t>
    </dgm:pt>
    <dgm:pt modelId="{7EFA2117-9DB5-4919-BC15-D43A4C3BD562}" type="pres">
      <dgm:prSet presAssocID="{418B1529-8E3D-4DBF-B7F8-4333FDDA8FB4}" presName="background4" presStyleLbl="node4" presStyleIdx="10" presStyleCnt="31"/>
      <dgm:spPr/>
      <dgm:t>
        <a:bodyPr/>
        <a:lstStyle/>
        <a:p>
          <a:endParaRPr lang="en-GB"/>
        </a:p>
      </dgm:t>
    </dgm:pt>
    <dgm:pt modelId="{F13BABAF-8234-4D12-A12A-756DC316FD74}" type="pres">
      <dgm:prSet presAssocID="{418B1529-8E3D-4DBF-B7F8-4333FDDA8FB4}" presName="text4" presStyleLbl="fgAcc4" presStyleIdx="1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9A15E05-9764-40A7-9C8F-710DE913D065}" type="pres">
      <dgm:prSet presAssocID="{418B1529-8E3D-4DBF-B7F8-4333FDDA8FB4}" presName="hierChild5" presStyleCnt="0"/>
      <dgm:spPr/>
      <dgm:t>
        <a:bodyPr/>
        <a:lstStyle/>
        <a:p>
          <a:endParaRPr lang="en-GB"/>
        </a:p>
      </dgm:t>
    </dgm:pt>
    <dgm:pt modelId="{C3446A60-5305-404E-BEBD-F1415C3A98E9}" type="pres">
      <dgm:prSet presAssocID="{93549DBE-5E27-4DD9-8BE5-C9A85C441752}" presName="Name23" presStyleLbl="parChTrans1D4" presStyleIdx="11" presStyleCnt="31"/>
      <dgm:spPr/>
      <dgm:t>
        <a:bodyPr/>
        <a:lstStyle/>
        <a:p>
          <a:endParaRPr lang="en-GB"/>
        </a:p>
      </dgm:t>
    </dgm:pt>
    <dgm:pt modelId="{A55FE0A7-E0FD-47AF-ACE7-A99A14C57400}" type="pres">
      <dgm:prSet presAssocID="{0193A9E3-E08B-4095-9800-6253BA1CBBE0}" presName="hierRoot4" presStyleCnt="0"/>
      <dgm:spPr/>
      <dgm:t>
        <a:bodyPr/>
        <a:lstStyle/>
        <a:p>
          <a:endParaRPr lang="en-GB"/>
        </a:p>
      </dgm:t>
    </dgm:pt>
    <dgm:pt modelId="{773B0874-50F4-46C9-80D7-D676D4D45CDF}" type="pres">
      <dgm:prSet presAssocID="{0193A9E3-E08B-4095-9800-6253BA1CBBE0}" presName="composite4" presStyleCnt="0"/>
      <dgm:spPr/>
      <dgm:t>
        <a:bodyPr/>
        <a:lstStyle/>
        <a:p>
          <a:endParaRPr lang="en-GB"/>
        </a:p>
      </dgm:t>
    </dgm:pt>
    <dgm:pt modelId="{5FD20257-0D87-42E4-B3A5-B57D38DC9D06}" type="pres">
      <dgm:prSet presAssocID="{0193A9E3-E08B-4095-9800-6253BA1CBBE0}" presName="background4" presStyleLbl="node4" presStyleIdx="11" presStyleCnt="31"/>
      <dgm:spPr/>
      <dgm:t>
        <a:bodyPr/>
        <a:lstStyle/>
        <a:p>
          <a:endParaRPr lang="en-GB"/>
        </a:p>
      </dgm:t>
    </dgm:pt>
    <dgm:pt modelId="{0E4AC3E2-6657-41DF-8733-7918361183B9}" type="pres">
      <dgm:prSet presAssocID="{0193A9E3-E08B-4095-9800-6253BA1CBBE0}" presName="text4" presStyleLbl="fgAcc4" presStyleIdx="1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47F31CF-48F1-4579-9AC2-0632C7FDF7AE}" type="pres">
      <dgm:prSet presAssocID="{0193A9E3-E08B-4095-9800-6253BA1CBBE0}" presName="hierChild5" presStyleCnt="0"/>
      <dgm:spPr/>
      <dgm:t>
        <a:bodyPr/>
        <a:lstStyle/>
        <a:p>
          <a:endParaRPr lang="en-GB"/>
        </a:p>
      </dgm:t>
    </dgm:pt>
    <dgm:pt modelId="{D7DDFF51-19F8-4E52-BEBB-CFBAB4E8C120}" type="pres">
      <dgm:prSet presAssocID="{D3D22B12-4C5F-40EB-9C4B-254B3472D27C}" presName="Name23" presStyleLbl="parChTrans1D4" presStyleIdx="12" presStyleCnt="31"/>
      <dgm:spPr/>
      <dgm:t>
        <a:bodyPr/>
        <a:lstStyle/>
        <a:p>
          <a:endParaRPr lang="en-GB"/>
        </a:p>
      </dgm:t>
    </dgm:pt>
    <dgm:pt modelId="{827F23A9-5BDE-45C4-B9CC-016C63C74C2B}" type="pres">
      <dgm:prSet presAssocID="{0B56412A-9F35-43CD-8125-6A468168B703}" presName="hierRoot4" presStyleCnt="0"/>
      <dgm:spPr/>
      <dgm:t>
        <a:bodyPr/>
        <a:lstStyle/>
        <a:p>
          <a:endParaRPr lang="en-GB"/>
        </a:p>
      </dgm:t>
    </dgm:pt>
    <dgm:pt modelId="{6424F322-94FF-46C8-9287-1FA66B366CA4}" type="pres">
      <dgm:prSet presAssocID="{0B56412A-9F35-43CD-8125-6A468168B703}" presName="composite4" presStyleCnt="0"/>
      <dgm:spPr/>
      <dgm:t>
        <a:bodyPr/>
        <a:lstStyle/>
        <a:p>
          <a:endParaRPr lang="en-GB"/>
        </a:p>
      </dgm:t>
    </dgm:pt>
    <dgm:pt modelId="{7F58835A-0C5B-4099-95DE-17BC556926A2}" type="pres">
      <dgm:prSet presAssocID="{0B56412A-9F35-43CD-8125-6A468168B703}" presName="background4" presStyleLbl="node4" presStyleIdx="12" presStyleCnt="31"/>
      <dgm:spPr/>
      <dgm:t>
        <a:bodyPr/>
        <a:lstStyle/>
        <a:p>
          <a:endParaRPr lang="en-GB"/>
        </a:p>
      </dgm:t>
    </dgm:pt>
    <dgm:pt modelId="{5190530E-9DDF-4736-AADC-28C495A91927}" type="pres">
      <dgm:prSet presAssocID="{0B56412A-9F35-43CD-8125-6A468168B703}" presName="text4" presStyleLbl="fgAcc4" presStyleIdx="1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B7479B9-0235-462F-AF47-11702210BEF4}" type="pres">
      <dgm:prSet presAssocID="{0B56412A-9F35-43CD-8125-6A468168B703}" presName="hierChild5" presStyleCnt="0"/>
      <dgm:spPr/>
      <dgm:t>
        <a:bodyPr/>
        <a:lstStyle/>
        <a:p>
          <a:endParaRPr lang="en-GB"/>
        </a:p>
      </dgm:t>
    </dgm:pt>
    <dgm:pt modelId="{A64C3675-43B9-4494-8518-C65D1C88085A}" type="pres">
      <dgm:prSet presAssocID="{909C8117-B358-426A-BB5A-3DF17F8A8FC9}" presName="Name23" presStyleLbl="parChTrans1D4" presStyleIdx="13" presStyleCnt="31"/>
      <dgm:spPr/>
      <dgm:t>
        <a:bodyPr/>
        <a:lstStyle/>
        <a:p>
          <a:endParaRPr lang="en-GB"/>
        </a:p>
      </dgm:t>
    </dgm:pt>
    <dgm:pt modelId="{F8F51659-B925-4187-A298-87E7F14335AA}" type="pres">
      <dgm:prSet presAssocID="{233AD37B-91B3-40E0-892A-D76BF2729AA0}" presName="hierRoot4" presStyleCnt="0"/>
      <dgm:spPr/>
      <dgm:t>
        <a:bodyPr/>
        <a:lstStyle/>
        <a:p>
          <a:endParaRPr lang="en-GB"/>
        </a:p>
      </dgm:t>
    </dgm:pt>
    <dgm:pt modelId="{0FFF23AB-3FE1-48D1-9C19-F00035719B2C}" type="pres">
      <dgm:prSet presAssocID="{233AD37B-91B3-40E0-892A-D76BF2729AA0}" presName="composite4" presStyleCnt="0"/>
      <dgm:spPr/>
      <dgm:t>
        <a:bodyPr/>
        <a:lstStyle/>
        <a:p>
          <a:endParaRPr lang="en-GB"/>
        </a:p>
      </dgm:t>
    </dgm:pt>
    <dgm:pt modelId="{E9520423-77C1-4FDE-88B6-916B0F5D5903}" type="pres">
      <dgm:prSet presAssocID="{233AD37B-91B3-40E0-892A-D76BF2729AA0}" presName="background4" presStyleLbl="node4" presStyleIdx="13" presStyleCnt="31"/>
      <dgm:spPr/>
      <dgm:t>
        <a:bodyPr/>
        <a:lstStyle/>
        <a:p>
          <a:endParaRPr lang="en-GB"/>
        </a:p>
      </dgm:t>
    </dgm:pt>
    <dgm:pt modelId="{D8BFF0AD-66DE-442B-8641-9B0595D57D8C}" type="pres">
      <dgm:prSet presAssocID="{233AD37B-91B3-40E0-892A-D76BF2729AA0}" presName="text4" presStyleLbl="fgAcc4" presStyleIdx="1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EB0E996-E6A0-432E-92D6-CC9EC4F3FFCD}" type="pres">
      <dgm:prSet presAssocID="{233AD37B-91B3-40E0-892A-D76BF2729AA0}" presName="hierChild5" presStyleCnt="0"/>
      <dgm:spPr/>
      <dgm:t>
        <a:bodyPr/>
        <a:lstStyle/>
        <a:p>
          <a:endParaRPr lang="en-GB"/>
        </a:p>
      </dgm:t>
    </dgm:pt>
    <dgm:pt modelId="{BC9AA74D-65A4-4227-B709-94AA12A6EB60}" type="pres">
      <dgm:prSet presAssocID="{56BA1E1D-23F9-4044-BB22-F4A15D9C8028}" presName="Name17" presStyleLbl="parChTrans1D3" presStyleIdx="2" presStyleCnt="7"/>
      <dgm:spPr/>
      <dgm:t>
        <a:bodyPr/>
        <a:lstStyle/>
        <a:p>
          <a:endParaRPr lang="en-GB"/>
        </a:p>
      </dgm:t>
    </dgm:pt>
    <dgm:pt modelId="{A3C8BFF2-A78B-4554-9B0A-2AC897DE68D4}" type="pres">
      <dgm:prSet presAssocID="{0C82A2FB-817D-4367-8BB4-3D00855ED2A8}" presName="hierRoot3" presStyleCnt="0"/>
      <dgm:spPr/>
      <dgm:t>
        <a:bodyPr/>
        <a:lstStyle/>
        <a:p>
          <a:endParaRPr lang="en-GB"/>
        </a:p>
      </dgm:t>
    </dgm:pt>
    <dgm:pt modelId="{1411B0FC-91F0-49D9-BF7E-5211BAB037AE}" type="pres">
      <dgm:prSet presAssocID="{0C82A2FB-817D-4367-8BB4-3D00855ED2A8}" presName="composite3" presStyleCnt="0"/>
      <dgm:spPr/>
      <dgm:t>
        <a:bodyPr/>
        <a:lstStyle/>
        <a:p>
          <a:endParaRPr lang="en-GB"/>
        </a:p>
      </dgm:t>
    </dgm:pt>
    <dgm:pt modelId="{E087D5CC-AF59-4EDA-A0FE-151B40DE4311}" type="pres">
      <dgm:prSet presAssocID="{0C82A2FB-817D-4367-8BB4-3D00855ED2A8}" presName="background3" presStyleLbl="node3" presStyleIdx="2" presStyleCnt="7"/>
      <dgm:spPr/>
      <dgm:t>
        <a:bodyPr/>
        <a:lstStyle/>
        <a:p>
          <a:endParaRPr lang="en-GB"/>
        </a:p>
      </dgm:t>
    </dgm:pt>
    <dgm:pt modelId="{1BB6E5D7-61ED-48DA-8D33-50CB68011C07}" type="pres">
      <dgm:prSet presAssocID="{0C82A2FB-817D-4367-8BB4-3D00855ED2A8}" presName="text3" presStyleLbl="fgAcc3" presStyleIdx="2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03DBABD-BDF7-4ED6-A0AC-243ABE67B66E}" type="pres">
      <dgm:prSet presAssocID="{0C82A2FB-817D-4367-8BB4-3D00855ED2A8}" presName="hierChild4" presStyleCnt="0"/>
      <dgm:spPr/>
      <dgm:t>
        <a:bodyPr/>
        <a:lstStyle/>
        <a:p>
          <a:endParaRPr lang="en-GB"/>
        </a:p>
      </dgm:t>
    </dgm:pt>
    <dgm:pt modelId="{8E6FB2C9-A3A2-4496-AA8D-6A0419BDC856}" type="pres">
      <dgm:prSet presAssocID="{48F983B3-6463-4EC0-AB0B-B760F35AD101}" presName="Name23" presStyleLbl="parChTrans1D4" presStyleIdx="14" presStyleCnt="31"/>
      <dgm:spPr/>
      <dgm:t>
        <a:bodyPr/>
        <a:lstStyle/>
        <a:p>
          <a:endParaRPr lang="en-GB"/>
        </a:p>
      </dgm:t>
    </dgm:pt>
    <dgm:pt modelId="{9581300B-55B8-46AD-B350-FF42F165AAC2}" type="pres">
      <dgm:prSet presAssocID="{C4EABB01-9ADC-4F98-93E7-32F9A2C77F06}" presName="hierRoot4" presStyleCnt="0"/>
      <dgm:spPr/>
      <dgm:t>
        <a:bodyPr/>
        <a:lstStyle/>
        <a:p>
          <a:endParaRPr lang="en-GB"/>
        </a:p>
      </dgm:t>
    </dgm:pt>
    <dgm:pt modelId="{76005B7E-0E62-40AD-A9F2-186BD6036354}" type="pres">
      <dgm:prSet presAssocID="{C4EABB01-9ADC-4F98-93E7-32F9A2C77F06}" presName="composite4" presStyleCnt="0"/>
      <dgm:spPr/>
      <dgm:t>
        <a:bodyPr/>
        <a:lstStyle/>
        <a:p>
          <a:endParaRPr lang="en-GB"/>
        </a:p>
      </dgm:t>
    </dgm:pt>
    <dgm:pt modelId="{6778EF30-A4F0-4833-8D7F-2BDCD54BF913}" type="pres">
      <dgm:prSet presAssocID="{C4EABB01-9ADC-4F98-93E7-32F9A2C77F06}" presName="background4" presStyleLbl="node4" presStyleIdx="14" presStyleCnt="31"/>
      <dgm:spPr/>
      <dgm:t>
        <a:bodyPr/>
        <a:lstStyle/>
        <a:p>
          <a:endParaRPr lang="en-GB"/>
        </a:p>
      </dgm:t>
    </dgm:pt>
    <dgm:pt modelId="{5C6439D5-3417-48E1-B3F3-56477265DF1E}" type="pres">
      <dgm:prSet presAssocID="{C4EABB01-9ADC-4F98-93E7-32F9A2C77F06}" presName="text4" presStyleLbl="fgAcc4" presStyleIdx="1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58CBAC2E-419D-4CE6-9B14-E9F210D3DC36}" type="pres">
      <dgm:prSet presAssocID="{C4EABB01-9ADC-4F98-93E7-32F9A2C77F06}" presName="hierChild5" presStyleCnt="0"/>
      <dgm:spPr/>
      <dgm:t>
        <a:bodyPr/>
        <a:lstStyle/>
        <a:p>
          <a:endParaRPr lang="en-GB"/>
        </a:p>
      </dgm:t>
    </dgm:pt>
    <dgm:pt modelId="{949713FA-FC39-4978-AE8C-670EF2C24103}" type="pres">
      <dgm:prSet presAssocID="{0DBEDE3D-2C30-412A-8949-29B68834F9E1}" presName="Name23" presStyleLbl="parChTrans1D4" presStyleIdx="15" presStyleCnt="31"/>
      <dgm:spPr/>
      <dgm:t>
        <a:bodyPr/>
        <a:lstStyle/>
        <a:p>
          <a:endParaRPr lang="en-GB"/>
        </a:p>
      </dgm:t>
    </dgm:pt>
    <dgm:pt modelId="{0438582B-4F79-41DD-A355-251AEFBB693F}" type="pres">
      <dgm:prSet presAssocID="{493B70F2-0162-417C-93A3-E43DE8BB7C0E}" presName="hierRoot4" presStyleCnt="0"/>
      <dgm:spPr/>
      <dgm:t>
        <a:bodyPr/>
        <a:lstStyle/>
        <a:p>
          <a:endParaRPr lang="en-GB"/>
        </a:p>
      </dgm:t>
    </dgm:pt>
    <dgm:pt modelId="{FE6310B8-54C8-4FBF-BD49-E34933A4200C}" type="pres">
      <dgm:prSet presAssocID="{493B70F2-0162-417C-93A3-E43DE8BB7C0E}" presName="composite4" presStyleCnt="0"/>
      <dgm:spPr/>
      <dgm:t>
        <a:bodyPr/>
        <a:lstStyle/>
        <a:p>
          <a:endParaRPr lang="en-GB"/>
        </a:p>
      </dgm:t>
    </dgm:pt>
    <dgm:pt modelId="{51111A0B-7D00-4900-8F88-DFE15B7B8BD3}" type="pres">
      <dgm:prSet presAssocID="{493B70F2-0162-417C-93A3-E43DE8BB7C0E}" presName="background4" presStyleLbl="node4" presStyleIdx="15" presStyleCnt="31"/>
      <dgm:spPr/>
      <dgm:t>
        <a:bodyPr/>
        <a:lstStyle/>
        <a:p>
          <a:endParaRPr lang="en-GB"/>
        </a:p>
      </dgm:t>
    </dgm:pt>
    <dgm:pt modelId="{9B926D78-E5FA-42DA-8019-30329AE0C39F}" type="pres">
      <dgm:prSet presAssocID="{493B70F2-0162-417C-93A3-E43DE8BB7C0E}" presName="text4" presStyleLbl="fgAcc4" presStyleIdx="1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EACA226-BE37-4675-A23E-03058C08C841}" type="pres">
      <dgm:prSet presAssocID="{493B70F2-0162-417C-93A3-E43DE8BB7C0E}" presName="hierChild5" presStyleCnt="0"/>
      <dgm:spPr/>
      <dgm:t>
        <a:bodyPr/>
        <a:lstStyle/>
        <a:p>
          <a:endParaRPr lang="en-GB"/>
        </a:p>
      </dgm:t>
    </dgm:pt>
    <dgm:pt modelId="{50FE9F61-4A96-43D9-B6C3-FFA4D409FD1D}" type="pres">
      <dgm:prSet presAssocID="{AA15972C-B28F-41BB-A4D0-5363E058F60F}" presName="Name10" presStyleLbl="parChTrans1D2" presStyleIdx="2" presStyleCnt="3"/>
      <dgm:spPr/>
      <dgm:t>
        <a:bodyPr/>
        <a:lstStyle/>
        <a:p>
          <a:endParaRPr lang="en-GB"/>
        </a:p>
      </dgm:t>
    </dgm:pt>
    <dgm:pt modelId="{F9EE9B16-7891-470F-AB9D-2A0F68CC42B8}" type="pres">
      <dgm:prSet presAssocID="{B29DFA00-75C3-488E-A584-82993DA662B8}" presName="hierRoot2" presStyleCnt="0"/>
      <dgm:spPr/>
      <dgm:t>
        <a:bodyPr/>
        <a:lstStyle/>
        <a:p>
          <a:endParaRPr lang="en-GB"/>
        </a:p>
      </dgm:t>
    </dgm:pt>
    <dgm:pt modelId="{3CF17F07-2803-4355-9D01-323605E66480}" type="pres">
      <dgm:prSet presAssocID="{B29DFA00-75C3-488E-A584-82993DA662B8}" presName="composite2" presStyleCnt="0"/>
      <dgm:spPr/>
      <dgm:t>
        <a:bodyPr/>
        <a:lstStyle/>
        <a:p>
          <a:endParaRPr lang="en-GB"/>
        </a:p>
      </dgm:t>
    </dgm:pt>
    <dgm:pt modelId="{70564732-B6EA-43BE-AC74-93B46550B2AF}" type="pres">
      <dgm:prSet presAssocID="{B29DFA00-75C3-488E-A584-82993DA662B8}" presName="background2" presStyleLbl="node2" presStyleIdx="2" presStyleCnt="3"/>
      <dgm:spPr/>
      <dgm:t>
        <a:bodyPr/>
        <a:lstStyle/>
        <a:p>
          <a:endParaRPr lang="en-GB"/>
        </a:p>
      </dgm:t>
    </dgm:pt>
    <dgm:pt modelId="{2AEFF878-0DD9-4364-9E02-A230876AF36E}" type="pres">
      <dgm:prSet presAssocID="{B29DFA00-75C3-488E-A584-82993DA662B8}" presName="text2" presStyleLbl="fgAcc2" presStyleIdx="2" presStyleCnt="3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7FBB681-E6E1-48CA-8BF8-535D1E7C0AA6}" type="pres">
      <dgm:prSet presAssocID="{B29DFA00-75C3-488E-A584-82993DA662B8}" presName="hierChild3" presStyleCnt="0"/>
      <dgm:spPr/>
      <dgm:t>
        <a:bodyPr/>
        <a:lstStyle/>
        <a:p>
          <a:endParaRPr lang="en-GB"/>
        </a:p>
      </dgm:t>
    </dgm:pt>
    <dgm:pt modelId="{8C79E969-D0F0-44C4-8774-E48B418FC132}" type="pres">
      <dgm:prSet presAssocID="{9CC64F08-6863-4402-8CD1-950F6B9CD8AA}" presName="Name17" presStyleLbl="parChTrans1D3" presStyleIdx="3" presStyleCnt="7"/>
      <dgm:spPr/>
      <dgm:t>
        <a:bodyPr/>
        <a:lstStyle/>
        <a:p>
          <a:endParaRPr lang="en-GB"/>
        </a:p>
      </dgm:t>
    </dgm:pt>
    <dgm:pt modelId="{1C396C82-F2AA-4488-A1EF-509EE0088E60}" type="pres">
      <dgm:prSet presAssocID="{9E956A20-0C96-4B90-93A8-89D98F40C1D5}" presName="hierRoot3" presStyleCnt="0"/>
      <dgm:spPr/>
      <dgm:t>
        <a:bodyPr/>
        <a:lstStyle/>
        <a:p>
          <a:endParaRPr lang="en-GB"/>
        </a:p>
      </dgm:t>
    </dgm:pt>
    <dgm:pt modelId="{D42CA083-DFC6-4F6D-AEE3-C67FD8DEC8FF}" type="pres">
      <dgm:prSet presAssocID="{9E956A20-0C96-4B90-93A8-89D98F40C1D5}" presName="composite3" presStyleCnt="0"/>
      <dgm:spPr/>
      <dgm:t>
        <a:bodyPr/>
        <a:lstStyle/>
        <a:p>
          <a:endParaRPr lang="en-GB"/>
        </a:p>
      </dgm:t>
    </dgm:pt>
    <dgm:pt modelId="{4DD4FB4B-5AC9-4F90-B66B-9C2D6B8EDF82}" type="pres">
      <dgm:prSet presAssocID="{9E956A20-0C96-4B90-93A8-89D98F40C1D5}" presName="background3" presStyleLbl="node3" presStyleIdx="3" presStyleCnt="7"/>
      <dgm:spPr/>
      <dgm:t>
        <a:bodyPr/>
        <a:lstStyle/>
        <a:p>
          <a:endParaRPr lang="en-GB"/>
        </a:p>
      </dgm:t>
    </dgm:pt>
    <dgm:pt modelId="{FE1D3E8C-46F5-4D90-91DF-60E08ADCC175}" type="pres">
      <dgm:prSet presAssocID="{9E956A20-0C96-4B90-93A8-89D98F40C1D5}" presName="text3" presStyleLbl="fgAcc3" presStyleIdx="3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534427F5-2A50-4D4B-B5E5-95AC745CFC99}" type="pres">
      <dgm:prSet presAssocID="{9E956A20-0C96-4B90-93A8-89D98F40C1D5}" presName="hierChild4" presStyleCnt="0"/>
      <dgm:spPr/>
      <dgm:t>
        <a:bodyPr/>
        <a:lstStyle/>
        <a:p>
          <a:endParaRPr lang="en-GB"/>
        </a:p>
      </dgm:t>
    </dgm:pt>
    <dgm:pt modelId="{8DE35FBD-194E-459D-903C-2C90BEA8A55A}" type="pres">
      <dgm:prSet presAssocID="{4BCD398B-5065-4BE0-9CCA-D39D1ABE41CA}" presName="Name23" presStyleLbl="parChTrans1D4" presStyleIdx="16" presStyleCnt="31"/>
      <dgm:spPr/>
      <dgm:t>
        <a:bodyPr/>
        <a:lstStyle/>
        <a:p>
          <a:endParaRPr lang="en-GB"/>
        </a:p>
      </dgm:t>
    </dgm:pt>
    <dgm:pt modelId="{8820FD37-B96E-4ECC-96EF-42BB8F095CB6}" type="pres">
      <dgm:prSet presAssocID="{DCBA7405-C83E-4DF9-9A52-DF35696A1F40}" presName="hierRoot4" presStyleCnt="0"/>
      <dgm:spPr/>
      <dgm:t>
        <a:bodyPr/>
        <a:lstStyle/>
        <a:p>
          <a:endParaRPr lang="en-GB"/>
        </a:p>
      </dgm:t>
    </dgm:pt>
    <dgm:pt modelId="{2BF8FE7D-CD8A-4F3F-BFED-C399022F1475}" type="pres">
      <dgm:prSet presAssocID="{DCBA7405-C83E-4DF9-9A52-DF35696A1F40}" presName="composite4" presStyleCnt="0"/>
      <dgm:spPr/>
      <dgm:t>
        <a:bodyPr/>
        <a:lstStyle/>
        <a:p>
          <a:endParaRPr lang="en-GB"/>
        </a:p>
      </dgm:t>
    </dgm:pt>
    <dgm:pt modelId="{81197918-FD57-43F3-9C0F-1EEC935F1748}" type="pres">
      <dgm:prSet presAssocID="{DCBA7405-C83E-4DF9-9A52-DF35696A1F40}" presName="background4" presStyleLbl="node4" presStyleIdx="16" presStyleCnt="31"/>
      <dgm:spPr/>
      <dgm:t>
        <a:bodyPr/>
        <a:lstStyle/>
        <a:p>
          <a:endParaRPr lang="en-GB"/>
        </a:p>
      </dgm:t>
    </dgm:pt>
    <dgm:pt modelId="{9197FACC-6A6C-43CB-8972-AC9A77BE4E0E}" type="pres">
      <dgm:prSet presAssocID="{DCBA7405-C83E-4DF9-9A52-DF35696A1F40}" presName="text4" presStyleLbl="fgAcc4" presStyleIdx="1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5DC73F5-57D4-4FB2-B726-5190930AD212}" type="pres">
      <dgm:prSet presAssocID="{DCBA7405-C83E-4DF9-9A52-DF35696A1F40}" presName="hierChild5" presStyleCnt="0"/>
      <dgm:spPr/>
      <dgm:t>
        <a:bodyPr/>
        <a:lstStyle/>
        <a:p>
          <a:endParaRPr lang="en-GB"/>
        </a:p>
      </dgm:t>
    </dgm:pt>
    <dgm:pt modelId="{7E7E431A-2FE3-4D9F-A1C5-D3FEFD969A6A}" type="pres">
      <dgm:prSet presAssocID="{153E2669-BF84-46C3-A34E-587B603787C1}" presName="Name23" presStyleLbl="parChTrans1D4" presStyleIdx="17" presStyleCnt="31"/>
      <dgm:spPr/>
      <dgm:t>
        <a:bodyPr/>
        <a:lstStyle/>
        <a:p>
          <a:endParaRPr lang="en-GB"/>
        </a:p>
      </dgm:t>
    </dgm:pt>
    <dgm:pt modelId="{EC6BCB3F-F5C0-4EF7-AC82-64BD9D4F642F}" type="pres">
      <dgm:prSet presAssocID="{4949BB29-2D45-4011-9DE1-0A26D131C5BF}" presName="hierRoot4" presStyleCnt="0"/>
      <dgm:spPr/>
      <dgm:t>
        <a:bodyPr/>
        <a:lstStyle/>
        <a:p>
          <a:endParaRPr lang="en-GB"/>
        </a:p>
      </dgm:t>
    </dgm:pt>
    <dgm:pt modelId="{CA8257CA-4F0D-4048-83A4-ECC51123BC13}" type="pres">
      <dgm:prSet presAssocID="{4949BB29-2D45-4011-9DE1-0A26D131C5BF}" presName="composite4" presStyleCnt="0"/>
      <dgm:spPr/>
      <dgm:t>
        <a:bodyPr/>
        <a:lstStyle/>
        <a:p>
          <a:endParaRPr lang="en-GB"/>
        </a:p>
      </dgm:t>
    </dgm:pt>
    <dgm:pt modelId="{25F958C9-17B0-424C-B436-B37B88440F82}" type="pres">
      <dgm:prSet presAssocID="{4949BB29-2D45-4011-9DE1-0A26D131C5BF}" presName="background4" presStyleLbl="node4" presStyleIdx="17" presStyleCnt="31"/>
      <dgm:spPr/>
      <dgm:t>
        <a:bodyPr/>
        <a:lstStyle/>
        <a:p>
          <a:endParaRPr lang="en-GB"/>
        </a:p>
      </dgm:t>
    </dgm:pt>
    <dgm:pt modelId="{91AAC46C-48FE-4FCA-9933-F21B7287AE8A}" type="pres">
      <dgm:prSet presAssocID="{4949BB29-2D45-4011-9DE1-0A26D131C5BF}" presName="text4" presStyleLbl="fgAcc4" presStyleIdx="1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25B3E9D-8D0F-4EF1-92DC-258E7FA1D56C}" type="pres">
      <dgm:prSet presAssocID="{4949BB29-2D45-4011-9DE1-0A26D131C5BF}" presName="hierChild5" presStyleCnt="0"/>
      <dgm:spPr/>
      <dgm:t>
        <a:bodyPr/>
        <a:lstStyle/>
        <a:p>
          <a:endParaRPr lang="en-GB"/>
        </a:p>
      </dgm:t>
    </dgm:pt>
    <dgm:pt modelId="{D4FA1106-89A2-4C28-BD42-42450BFC9FAD}" type="pres">
      <dgm:prSet presAssocID="{0E08768C-04B0-4199-9712-D79EF23D9516}" presName="Name23" presStyleLbl="parChTrans1D4" presStyleIdx="18" presStyleCnt="31"/>
      <dgm:spPr/>
      <dgm:t>
        <a:bodyPr/>
        <a:lstStyle/>
        <a:p>
          <a:endParaRPr lang="en-GB"/>
        </a:p>
      </dgm:t>
    </dgm:pt>
    <dgm:pt modelId="{DADAA22D-FD35-49BD-A995-8C44A7821368}" type="pres">
      <dgm:prSet presAssocID="{58CD264C-848D-499C-BA25-ED98DE8A0CDF}" presName="hierRoot4" presStyleCnt="0"/>
      <dgm:spPr/>
      <dgm:t>
        <a:bodyPr/>
        <a:lstStyle/>
        <a:p>
          <a:endParaRPr lang="en-GB"/>
        </a:p>
      </dgm:t>
    </dgm:pt>
    <dgm:pt modelId="{8FA767C7-6EB3-41A7-AE18-08563303F88F}" type="pres">
      <dgm:prSet presAssocID="{58CD264C-848D-499C-BA25-ED98DE8A0CDF}" presName="composite4" presStyleCnt="0"/>
      <dgm:spPr/>
      <dgm:t>
        <a:bodyPr/>
        <a:lstStyle/>
        <a:p>
          <a:endParaRPr lang="en-GB"/>
        </a:p>
      </dgm:t>
    </dgm:pt>
    <dgm:pt modelId="{60E88515-E67E-4B56-879B-C3698F273B29}" type="pres">
      <dgm:prSet presAssocID="{58CD264C-848D-499C-BA25-ED98DE8A0CDF}" presName="background4" presStyleLbl="node4" presStyleIdx="18" presStyleCnt="31"/>
      <dgm:spPr/>
      <dgm:t>
        <a:bodyPr/>
        <a:lstStyle/>
        <a:p>
          <a:endParaRPr lang="en-GB"/>
        </a:p>
      </dgm:t>
    </dgm:pt>
    <dgm:pt modelId="{13BB34AA-7A28-457C-9F67-B6DCE272D8C5}" type="pres">
      <dgm:prSet presAssocID="{58CD264C-848D-499C-BA25-ED98DE8A0CDF}" presName="text4" presStyleLbl="fgAcc4" presStyleIdx="1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04701FE-EB29-4F4A-A51C-E44E012949E4}" type="pres">
      <dgm:prSet presAssocID="{58CD264C-848D-499C-BA25-ED98DE8A0CDF}" presName="hierChild5" presStyleCnt="0"/>
      <dgm:spPr/>
      <dgm:t>
        <a:bodyPr/>
        <a:lstStyle/>
        <a:p>
          <a:endParaRPr lang="en-GB"/>
        </a:p>
      </dgm:t>
    </dgm:pt>
    <dgm:pt modelId="{546788A2-48C3-4454-B67F-C9002039D2D2}" type="pres">
      <dgm:prSet presAssocID="{24B084FB-C128-4DEE-8777-CBB26730B544}" presName="Name23" presStyleLbl="parChTrans1D4" presStyleIdx="19" presStyleCnt="31"/>
      <dgm:spPr/>
      <dgm:t>
        <a:bodyPr/>
        <a:lstStyle/>
        <a:p>
          <a:endParaRPr lang="en-GB"/>
        </a:p>
      </dgm:t>
    </dgm:pt>
    <dgm:pt modelId="{96200C6B-C1D7-4F7B-8555-0DDB840A8DB6}" type="pres">
      <dgm:prSet presAssocID="{2FE24992-0B2A-49D7-911D-32ECCA7B58C4}" presName="hierRoot4" presStyleCnt="0"/>
      <dgm:spPr/>
      <dgm:t>
        <a:bodyPr/>
        <a:lstStyle/>
        <a:p>
          <a:endParaRPr lang="en-GB"/>
        </a:p>
      </dgm:t>
    </dgm:pt>
    <dgm:pt modelId="{98103B2F-FEC8-4F71-99F0-28D9D0ADF218}" type="pres">
      <dgm:prSet presAssocID="{2FE24992-0B2A-49D7-911D-32ECCA7B58C4}" presName="composite4" presStyleCnt="0"/>
      <dgm:spPr/>
      <dgm:t>
        <a:bodyPr/>
        <a:lstStyle/>
        <a:p>
          <a:endParaRPr lang="en-GB"/>
        </a:p>
      </dgm:t>
    </dgm:pt>
    <dgm:pt modelId="{C85B7BB2-DCA9-436E-8F3F-0337602F89F6}" type="pres">
      <dgm:prSet presAssocID="{2FE24992-0B2A-49D7-911D-32ECCA7B58C4}" presName="background4" presStyleLbl="node4" presStyleIdx="19" presStyleCnt="31"/>
      <dgm:spPr/>
      <dgm:t>
        <a:bodyPr/>
        <a:lstStyle/>
        <a:p>
          <a:endParaRPr lang="en-GB"/>
        </a:p>
      </dgm:t>
    </dgm:pt>
    <dgm:pt modelId="{C8D2932D-D2AD-4E67-B65C-876EF4101F30}" type="pres">
      <dgm:prSet presAssocID="{2FE24992-0B2A-49D7-911D-32ECCA7B58C4}" presName="text4" presStyleLbl="fgAcc4" presStyleIdx="1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C60BBFE-8ED0-48B9-BFBB-0D35EE154D19}" type="pres">
      <dgm:prSet presAssocID="{2FE24992-0B2A-49D7-911D-32ECCA7B58C4}" presName="hierChild5" presStyleCnt="0"/>
      <dgm:spPr/>
      <dgm:t>
        <a:bodyPr/>
        <a:lstStyle/>
        <a:p>
          <a:endParaRPr lang="en-GB"/>
        </a:p>
      </dgm:t>
    </dgm:pt>
    <dgm:pt modelId="{82688EE9-A6F6-42D5-924A-C6DE17FBE287}" type="pres">
      <dgm:prSet presAssocID="{F62B965D-BF8C-41AB-954E-E7B8020FB2CA}" presName="Name23" presStyleLbl="parChTrans1D4" presStyleIdx="20" presStyleCnt="31"/>
      <dgm:spPr/>
      <dgm:t>
        <a:bodyPr/>
        <a:lstStyle/>
        <a:p>
          <a:endParaRPr lang="en-GB"/>
        </a:p>
      </dgm:t>
    </dgm:pt>
    <dgm:pt modelId="{84B2FE5F-B0F6-4CCD-8E7C-4A4A7AE5FFA8}" type="pres">
      <dgm:prSet presAssocID="{F757450E-5C02-4665-9E63-2AB6B90D3077}" presName="hierRoot4" presStyleCnt="0"/>
      <dgm:spPr/>
      <dgm:t>
        <a:bodyPr/>
        <a:lstStyle/>
        <a:p>
          <a:endParaRPr lang="en-GB"/>
        </a:p>
      </dgm:t>
    </dgm:pt>
    <dgm:pt modelId="{59E62510-09BD-400C-B0EF-0A3315E37D75}" type="pres">
      <dgm:prSet presAssocID="{F757450E-5C02-4665-9E63-2AB6B90D3077}" presName="composite4" presStyleCnt="0"/>
      <dgm:spPr/>
      <dgm:t>
        <a:bodyPr/>
        <a:lstStyle/>
        <a:p>
          <a:endParaRPr lang="en-GB"/>
        </a:p>
      </dgm:t>
    </dgm:pt>
    <dgm:pt modelId="{7292F3E1-F15F-43A1-B806-CB46CFB59341}" type="pres">
      <dgm:prSet presAssocID="{F757450E-5C02-4665-9E63-2AB6B90D3077}" presName="background4" presStyleLbl="node4" presStyleIdx="20" presStyleCnt="31"/>
      <dgm:spPr/>
      <dgm:t>
        <a:bodyPr/>
        <a:lstStyle/>
        <a:p>
          <a:endParaRPr lang="en-GB"/>
        </a:p>
      </dgm:t>
    </dgm:pt>
    <dgm:pt modelId="{C56E4873-694B-47B5-9AFF-16CEA65776B9}" type="pres">
      <dgm:prSet presAssocID="{F757450E-5C02-4665-9E63-2AB6B90D3077}" presName="text4" presStyleLbl="fgAcc4" presStyleIdx="2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FA4772F-E049-4769-BFD5-E3A8F20750D9}" type="pres">
      <dgm:prSet presAssocID="{F757450E-5C02-4665-9E63-2AB6B90D3077}" presName="hierChild5" presStyleCnt="0"/>
      <dgm:spPr/>
      <dgm:t>
        <a:bodyPr/>
        <a:lstStyle/>
        <a:p>
          <a:endParaRPr lang="en-GB"/>
        </a:p>
      </dgm:t>
    </dgm:pt>
    <dgm:pt modelId="{3C91611B-9D85-4CA2-9076-26F3C87F238B}" type="pres">
      <dgm:prSet presAssocID="{0DB8B076-3168-4850-8BA4-2A70FE296A57}" presName="Name23" presStyleLbl="parChTrans1D4" presStyleIdx="21" presStyleCnt="31"/>
      <dgm:spPr/>
      <dgm:t>
        <a:bodyPr/>
        <a:lstStyle/>
        <a:p>
          <a:endParaRPr lang="en-GB"/>
        </a:p>
      </dgm:t>
    </dgm:pt>
    <dgm:pt modelId="{E34F7032-5406-4524-8A2A-9D66B7DE3471}" type="pres">
      <dgm:prSet presAssocID="{BE6A5CDC-6901-4989-BC25-78477FA761F1}" presName="hierRoot4" presStyleCnt="0"/>
      <dgm:spPr/>
      <dgm:t>
        <a:bodyPr/>
        <a:lstStyle/>
        <a:p>
          <a:endParaRPr lang="en-GB"/>
        </a:p>
      </dgm:t>
    </dgm:pt>
    <dgm:pt modelId="{7D863399-152C-4264-A8EA-5ECC084BCD57}" type="pres">
      <dgm:prSet presAssocID="{BE6A5CDC-6901-4989-BC25-78477FA761F1}" presName="composite4" presStyleCnt="0"/>
      <dgm:spPr/>
      <dgm:t>
        <a:bodyPr/>
        <a:lstStyle/>
        <a:p>
          <a:endParaRPr lang="en-GB"/>
        </a:p>
      </dgm:t>
    </dgm:pt>
    <dgm:pt modelId="{6AFEE42A-E99F-4ABE-96C2-F5FE13376F38}" type="pres">
      <dgm:prSet presAssocID="{BE6A5CDC-6901-4989-BC25-78477FA761F1}" presName="background4" presStyleLbl="node4" presStyleIdx="21" presStyleCnt="31"/>
      <dgm:spPr/>
      <dgm:t>
        <a:bodyPr/>
        <a:lstStyle/>
        <a:p>
          <a:endParaRPr lang="en-GB"/>
        </a:p>
      </dgm:t>
    </dgm:pt>
    <dgm:pt modelId="{3B2F02C4-F007-4DF3-8841-BBA082FB3B10}" type="pres">
      <dgm:prSet presAssocID="{BE6A5CDC-6901-4989-BC25-78477FA761F1}" presName="text4" presStyleLbl="fgAcc4" presStyleIdx="2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3C04FCE-2D70-4857-9DD4-7D8CF9A1CCFE}" type="pres">
      <dgm:prSet presAssocID="{BE6A5CDC-6901-4989-BC25-78477FA761F1}" presName="hierChild5" presStyleCnt="0"/>
      <dgm:spPr/>
      <dgm:t>
        <a:bodyPr/>
        <a:lstStyle/>
        <a:p>
          <a:endParaRPr lang="en-GB"/>
        </a:p>
      </dgm:t>
    </dgm:pt>
    <dgm:pt modelId="{83A179A5-478A-4AF1-AC8E-53E7E4CFF60F}" type="pres">
      <dgm:prSet presAssocID="{D6FE7BE5-96A1-4101-BCEE-5758124E6240}" presName="Name17" presStyleLbl="parChTrans1D3" presStyleIdx="4" presStyleCnt="7"/>
      <dgm:spPr/>
      <dgm:t>
        <a:bodyPr/>
        <a:lstStyle/>
        <a:p>
          <a:endParaRPr lang="en-GB"/>
        </a:p>
      </dgm:t>
    </dgm:pt>
    <dgm:pt modelId="{9E5BC076-0D53-41A4-842B-DC7E497B0A6A}" type="pres">
      <dgm:prSet presAssocID="{C04E0EE0-16CE-4285-91F9-1EBA4C2B4571}" presName="hierRoot3" presStyleCnt="0"/>
      <dgm:spPr/>
      <dgm:t>
        <a:bodyPr/>
        <a:lstStyle/>
        <a:p>
          <a:endParaRPr lang="en-GB"/>
        </a:p>
      </dgm:t>
    </dgm:pt>
    <dgm:pt modelId="{9D74DD7B-9BCD-45AB-BFF2-4F22C47E3EE9}" type="pres">
      <dgm:prSet presAssocID="{C04E0EE0-16CE-4285-91F9-1EBA4C2B4571}" presName="composite3" presStyleCnt="0"/>
      <dgm:spPr/>
      <dgm:t>
        <a:bodyPr/>
        <a:lstStyle/>
        <a:p>
          <a:endParaRPr lang="en-GB"/>
        </a:p>
      </dgm:t>
    </dgm:pt>
    <dgm:pt modelId="{204B3A2A-A9D7-4F9F-B28B-D5E0F9560872}" type="pres">
      <dgm:prSet presAssocID="{C04E0EE0-16CE-4285-91F9-1EBA4C2B4571}" presName="background3" presStyleLbl="node3" presStyleIdx="4" presStyleCnt="7"/>
      <dgm:spPr/>
      <dgm:t>
        <a:bodyPr/>
        <a:lstStyle/>
        <a:p>
          <a:endParaRPr lang="en-GB"/>
        </a:p>
      </dgm:t>
    </dgm:pt>
    <dgm:pt modelId="{8BD9DDB0-787A-492F-B728-2F9E83271353}" type="pres">
      <dgm:prSet presAssocID="{C04E0EE0-16CE-4285-91F9-1EBA4C2B4571}" presName="text3" presStyleLbl="fgAcc3" presStyleIdx="4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2EAF84B-C5E2-45B5-B530-6D10CB4D9AA1}" type="pres">
      <dgm:prSet presAssocID="{C04E0EE0-16CE-4285-91F9-1EBA4C2B4571}" presName="hierChild4" presStyleCnt="0"/>
      <dgm:spPr/>
      <dgm:t>
        <a:bodyPr/>
        <a:lstStyle/>
        <a:p>
          <a:endParaRPr lang="en-GB"/>
        </a:p>
      </dgm:t>
    </dgm:pt>
    <dgm:pt modelId="{0B76B629-3DF9-4EBC-B01B-E4BDF764E83A}" type="pres">
      <dgm:prSet presAssocID="{71820CA7-9CFE-4752-967A-B204CE43E0B3}" presName="Name23" presStyleLbl="parChTrans1D4" presStyleIdx="22" presStyleCnt="31"/>
      <dgm:spPr/>
      <dgm:t>
        <a:bodyPr/>
        <a:lstStyle/>
        <a:p>
          <a:endParaRPr lang="en-GB"/>
        </a:p>
      </dgm:t>
    </dgm:pt>
    <dgm:pt modelId="{EE2AE9A9-1B27-444F-A7B5-AA6B698B7A10}" type="pres">
      <dgm:prSet presAssocID="{F7DAA0D5-F19D-4366-A0C3-22B99CFABF84}" presName="hierRoot4" presStyleCnt="0"/>
      <dgm:spPr/>
      <dgm:t>
        <a:bodyPr/>
        <a:lstStyle/>
        <a:p>
          <a:endParaRPr lang="en-GB"/>
        </a:p>
      </dgm:t>
    </dgm:pt>
    <dgm:pt modelId="{C6872EEE-097C-41CC-AC52-E1DC3E6BF8D0}" type="pres">
      <dgm:prSet presAssocID="{F7DAA0D5-F19D-4366-A0C3-22B99CFABF84}" presName="composite4" presStyleCnt="0"/>
      <dgm:spPr/>
      <dgm:t>
        <a:bodyPr/>
        <a:lstStyle/>
        <a:p>
          <a:endParaRPr lang="en-GB"/>
        </a:p>
      </dgm:t>
    </dgm:pt>
    <dgm:pt modelId="{0A9FA660-62BA-415D-AAF0-072DDF6B929B}" type="pres">
      <dgm:prSet presAssocID="{F7DAA0D5-F19D-4366-A0C3-22B99CFABF84}" presName="background4" presStyleLbl="node4" presStyleIdx="22" presStyleCnt="31"/>
      <dgm:spPr/>
      <dgm:t>
        <a:bodyPr/>
        <a:lstStyle/>
        <a:p>
          <a:endParaRPr lang="en-GB"/>
        </a:p>
      </dgm:t>
    </dgm:pt>
    <dgm:pt modelId="{1508A005-EDB9-4C85-9EA9-363D8A298BCC}" type="pres">
      <dgm:prSet presAssocID="{F7DAA0D5-F19D-4366-A0C3-22B99CFABF84}" presName="text4" presStyleLbl="fgAcc4" presStyleIdx="2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FD5DC14-E410-4E80-AFE6-B04BC57F30C7}" type="pres">
      <dgm:prSet presAssocID="{F7DAA0D5-F19D-4366-A0C3-22B99CFABF84}" presName="hierChild5" presStyleCnt="0"/>
      <dgm:spPr/>
      <dgm:t>
        <a:bodyPr/>
        <a:lstStyle/>
        <a:p>
          <a:endParaRPr lang="en-GB"/>
        </a:p>
      </dgm:t>
    </dgm:pt>
    <dgm:pt modelId="{3579E186-A17C-45C0-BD1C-A423916FB083}" type="pres">
      <dgm:prSet presAssocID="{1DCEA4CC-0904-4C8D-9C38-2A7057D85B3A}" presName="Name23" presStyleLbl="parChTrans1D4" presStyleIdx="23" presStyleCnt="31"/>
      <dgm:spPr/>
      <dgm:t>
        <a:bodyPr/>
        <a:lstStyle/>
        <a:p>
          <a:endParaRPr lang="en-GB"/>
        </a:p>
      </dgm:t>
    </dgm:pt>
    <dgm:pt modelId="{66F8985F-A51E-452D-A3EC-969E53B17D10}" type="pres">
      <dgm:prSet presAssocID="{57D5879C-28F8-4EA7-B115-DA8E05741D6F}" presName="hierRoot4" presStyleCnt="0"/>
      <dgm:spPr/>
      <dgm:t>
        <a:bodyPr/>
        <a:lstStyle/>
        <a:p>
          <a:endParaRPr lang="en-GB"/>
        </a:p>
      </dgm:t>
    </dgm:pt>
    <dgm:pt modelId="{E06313B6-9B05-4A69-8A80-76A7BD2F3602}" type="pres">
      <dgm:prSet presAssocID="{57D5879C-28F8-4EA7-B115-DA8E05741D6F}" presName="composite4" presStyleCnt="0"/>
      <dgm:spPr/>
      <dgm:t>
        <a:bodyPr/>
        <a:lstStyle/>
        <a:p>
          <a:endParaRPr lang="en-GB"/>
        </a:p>
      </dgm:t>
    </dgm:pt>
    <dgm:pt modelId="{11780903-E577-4686-8819-7655907D9463}" type="pres">
      <dgm:prSet presAssocID="{57D5879C-28F8-4EA7-B115-DA8E05741D6F}" presName="background4" presStyleLbl="node4" presStyleIdx="23" presStyleCnt="31"/>
      <dgm:spPr/>
      <dgm:t>
        <a:bodyPr/>
        <a:lstStyle/>
        <a:p>
          <a:endParaRPr lang="en-GB"/>
        </a:p>
      </dgm:t>
    </dgm:pt>
    <dgm:pt modelId="{FF957FED-5A9D-46C0-99A4-CDA150C0949E}" type="pres">
      <dgm:prSet presAssocID="{57D5879C-28F8-4EA7-B115-DA8E05741D6F}" presName="text4" presStyleLbl="fgAcc4" presStyleIdx="2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9D28DF3A-58A7-4396-A8B9-A6520F82C615}" type="pres">
      <dgm:prSet presAssocID="{57D5879C-28F8-4EA7-B115-DA8E05741D6F}" presName="hierChild5" presStyleCnt="0"/>
      <dgm:spPr/>
      <dgm:t>
        <a:bodyPr/>
        <a:lstStyle/>
        <a:p>
          <a:endParaRPr lang="en-GB"/>
        </a:p>
      </dgm:t>
    </dgm:pt>
    <dgm:pt modelId="{EBB39A5D-391A-49ED-B846-3E16ED027ED9}" type="pres">
      <dgm:prSet presAssocID="{246E1E51-376B-4421-8F2B-069C17001F80}" presName="Name23" presStyleLbl="parChTrans1D4" presStyleIdx="24" presStyleCnt="31"/>
      <dgm:spPr/>
      <dgm:t>
        <a:bodyPr/>
        <a:lstStyle/>
        <a:p>
          <a:endParaRPr lang="en-GB"/>
        </a:p>
      </dgm:t>
    </dgm:pt>
    <dgm:pt modelId="{52B03541-9E3E-40A2-B44D-BFCD933B3E7B}" type="pres">
      <dgm:prSet presAssocID="{109C0D77-BC2D-4845-8E6A-85D9C7E1F443}" presName="hierRoot4" presStyleCnt="0"/>
      <dgm:spPr/>
      <dgm:t>
        <a:bodyPr/>
        <a:lstStyle/>
        <a:p>
          <a:endParaRPr lang="en-GB"/>
        </a:p>
      </dgm:t>
    </dgm:pt>
    <dgm:pt modelId="{B5F129A4-2378-4C33-AFC3-341281B75D76}" type="pres">
      <dgm:prSet presAssocID="{109C0D77-BC2D-4845-8E6A-85D9C7E1F443}" presName="composite4" presStyleCnt="0"/>
      <dgm:spPr/>
      <dgm:t>
        <a:bodyPr/>
        <a:lstStyle/>
        <a:p>
          <a:endParaRPr lang="en-GB"/>
        </a:p>
      </dgm:t>
    </dgm:pt>
    <dgm:pt modelId="{7C1C870F-F7D8-4E77-A836-FBCE19DA4264}" type="pres">
      <dgm:prSet presAssocID="{109C0D77-BC2D-4845-8E6A-85D9C7E1F443}" presName="background4" presStyleLbl="node4" presStyleIdx="24" presStyleCnt="31"/>
      <dgm:spPr/>
      <dgm:t>
        <a:bodyPr/>
        <a:lstStyle/>
        <a:p>
          <a:endParaRPr lang="en-GB"/>
        </a:p>
      </dgm:t>
    </dgm:pt>
    <dgm:pt modelId="{9F25F101-37D6-4C7A-91B0-0ED05B8070D5}" type="pres">
      <dgm:prSet presAssocID="{109C0D77-BC2D-4845-8E6A-85D9C7E1F443}" presName="text4" presStyleLbl="fgAcc4" presStyleIdx="2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8EAD179-CD47-48A4-BCC4-A2001F7F3227}" type="pres">
      <dgm:prSet presAssocID="{109C0D77-BC2D-4845-8E6A-85D9C7E1F443}" presName="hierChild5" presStyleCnt="0"/>
      <dgm:spPr/>
      <dgm:t>
        <a:bodyPr/>
        <a:lstStyle/>
        <a:p>
          <a:endParaRPr lang="en-GB"/>
        </a:p>
      </dgm:t>
    </dgm:pt>
    <dgm:pt modelId="{E2BC171E-CA39-4544-88D0-B12E4516E497}" type="pres">
      <dgm:prSet presAssocID="{DDD15D11-50FA-490A-A0D6-CE42672DDD1B}" presName="Name17" presStyleLbl="parChTrans1D3" presStyleIdx="5" presStyleCnt="7"/>
      <dgm:spPr/>
      <dgm:t>
        <a:bodyPr/>
        <a:lstStyle/>
        <a:p>
          <a:endParaRPr lang="en-GB"/>
        </a:p>
      </dgm:t>
    </dgm:pt>
    <dgm:pt modelId="{38C860D0-304D-42B9-AE4B-A8FD08176AA8}" type="pres">
      <dgm:prSet presAssocID="{66F3D09B-19BB-4C0D-A7E4-A6D1293E9255}" presName="hierRoot3" presStyleCnt="0"/>
      <dgm:spPr/>
      <dgm:t>
        <a:bodyPr/>
        <a:lstStyle/>
        <a:p>
          <a:endParaRPr lang="en-GB"/>
        </a:p>
      </dgm:t>
    </dgm:pt>
    <dgm:pt modelId="{D6909FBB-87C0-4ECA-AD87-6C45288065A5}" type="pres">
      <dgm:prSet presAssocID="{66F3D09B-19BB-4C0D-A7E4-A6D1293E9255}" presName="composite3" presStyleCnt="0"/>
      <dgm:spPr/>
      <dgm:t>
        <a:bodyPr/>
        <a:lstStyle/>
        <a:p>
          <a:endParaRPr lang="en-GB"/>
        </a:p>
      </dgm:t>
    </dgm:pt>
    <dgm:pt modelId="{A5756F03-2A3E-45E4-8C74-75A2F495B775}" type="pres">
      <dgm:prSet presAssocID="{66F3D09B-19BB-4C0D-A7E4-A6D1293E9255}" presName="background3" presStyleLbl="node3" presStyleIdx="5" presStyleCnt="7"/>
      <dgm:spPr/>
      <dgm:t>
        <a:bodyPr/>
        <a:lstStyle/>
        <a:p>
          <a:endParaRPr lang="en-GB"/>
        </a:p>
      </dgm:t>
    </dgm:pt>
    <dgm:pt modelId="{09008CC3-E4E6-4944-BB75-73D32A8527B6}" type="pres">
      <dgm:prSet presAssocID="{66F3D09B-19BB-4C0D-A7E4-A6D1293E9255}" presName="text3" presStyleLbl="fgAcc3" presStyleIdx="5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572EFC4-5AC7-4FE0-A914-B5A446251518}" type="pres">
      <dgm:prSet presAssocID="{66F3D09B-19BB-4C0D-A7E4-A6D1293E9255}" presName="hierChild4" presStyleCnt="0"/>
      <dgm:spPr/>
      <dgm:t>
        <a:bodyPr/>
        <a:lstStyle/>
        <a:p>
          <a:endParaRPr lang="en-GB"/>
        </a:p>
      </dgm:t>
    </dgm:pt>
    <dgm:pt modelId="{60972695-3BC8-44D5-8FA3-636015484469}" type="pres">
      <dgm:prSet presAssocID="{5976452F-1BEC-4158-B5D8-FFFA26D8B167}" presName="Name23" presStyleLbl="parChTrans1D4" presStyleIdx="25" presStyleCnt="31"/>
      <dgm:spPr/>
      <dgm:t>
        <a:bodyPr/>
        <a:lstStyle/>
        <a:p>
          <a:endParaRPr lang="en-GB"/>
        </a:p>
      </dgm:t>
    </dgm:pt>
    <dgm:pt modelId="{F004C594-7F65-4F71-AA63-005EB0FD2F22}" type="pres">
      <dgm:prSet presAssocID="{0889CAD6-1C81-4973-9EDA-AAA8BCDDAD54}" presName="hierRoot4" presStyleCnt="0"/>
      <dgm:spPr/>
      <dgm:t>
        <a:bodyPr/>
        <a:lstStyle/>
        <a:p>
          <a:endParaRPr lang="en-GB"/>
        </a:p>
      </dgm:t>
    </dgm:pt>
    <dgm:pt modelId="{44FA5BEC-3B44-435F-B06C-80B52E939599}" type="pres">
      <dgm:prSet presAssocID="{0889CAD6-1C81-4973-9EDA-AAA8BCDDAD54}" presName="composite4" presStyleCnt="0"/>
      <dgm:spPr/>
      <dgm:t>
        <a:bodyPr/>
        <a:lstStyle/>
        <a:p>
          <a:endParaRPr lang="en-GB"/>
        </a:p>
      </dgm:t>
    </dgm:pt>
    <dgm:pt modelId="{D06935DA-3B98-4F42-B6CF-A035906BA032}" type="pres">
      <dgm:prSet presAssocID="{0889CAD6-1C81-4973-9EDA-AAA8BCDDAD54}" presName="background4" presStyleLbl="node4" presStyleIdx="25" presStyleCnt="31"/>
      <dgm:spPr/>
      <dgm:t>
        <a:bodyPr/>
        <a:lstStyle/>
        <a:p>
          <a:endParaRPr lang="en-GB"/>
        </a:p>
      </dgm:t>
    </dgm:pt>
    <dgm:pt modelId="{135FC155-91BF-4670-B21B-C774CF595EF9}" type="pres">
      <dgm:prSet presAssocID="{0889CAD6-1C81-4973-9EDA-AAA8BCDDAD54}" presName="text4" presStyleLbl="fgAcc4" presStyleIdx="2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FBAE021-B6A6-4BEE-953B-3E0427B565D4}" type="pres">
      <dgm:prSet presAssocID="{0889CAD6-1C81-4973-9EDA-AAA8BCDDAD54}" presName="hierChild5" presStyleCnt="0"/>
      <dgm:spPr/>
      <dgm:t>
        <a:bodyPr/>
        <a:lstStyle/>
        <a:p>
          <a:endParaRPr lang="en-GB"/>
        </a:p>
      </dgm:t>
    </dgm:pt>
    <dgm:pt modelId="{70789757-8D1B-4FD7-BCD4-733DF3160CBD}" type="pres">
      <dgm:prSet presAssocID="{67A91DA6-6ADE-49AA-8141-F7190F695AA8}" presName="Name23" presStyleLbl="parChTrans1D4" presStyleIdx="26" presStyleCnt="31"/>
      <dgm:spPr/>
      <dgm:t>
        <a:bodyPr/>
        <a:lstStyle/>
        <a:p>
          <a:endParaRPr lang="en-GB"/>
        </a:p>
      </dgm:t>
    </dgm:pt>
    <dgm:pt modelId="{23AD9B23-F56F-458E-A60A-1139FF486293}" type="pres">
      <dgm:prSet presAssocID="{FC313A20-A633-4D5E-B000-40F3E54CA3B3}" presName="hierRoot4" presStyleCnt="0"/>
      <dgm:spPr/>
      <dgm:t>
        <a:bodyPr/>
        <a:lstStyle/>
        <a:p>
          <a:endParaRPr lang="en-GB"/>
        </a:p>
      </dgm:t>
    </dgm:pt>
    <dgm:pt modelId="{C21B2746-B5AF-4929-9045-65229E2EEB53}" type="pres">
      <dgm:prSet presAssocID="{FC313A20-A633-4D5E-B000-40F3E54CA3B3}" presName="composite4" presStyleCnt="0"/>
      <dgm:spPr/>
      <dgm:t>
        <a:bodyPr/>
        <a:lstStyle/>
        <a:p>
          <a:endParaRPr lang="en-GB"/>
        </a:p>
      </dgm:t>
    </dgm:pt>
    <dgm:pt modelId="{654E37EC-8152-4F3E-ADB9-FCB98F089FA0}" type="pres">
      <dgm:prSet presAssocID="{FC313A20-A633-4D5E-B000-40F3E54CA3B3}" presName="background4" presStyleLbl="node4" presStyleIdx="26" presStyleCnt="31"/>
      <dgm:spPr/>
      <dgm:t>
        <a:bodyPr/>
        <a:lstStyle/>
        <a:p>
          <a:endParaRPr lang="en-GB"/>
        </a:p>
      </dgm:t>
    </dgm:pt>
    <dgm:pt modelId="{178C9662-CC27-42F4-AAD0-5A725C5F5A4D}" type="pres">
      <dgm:prSet presAssocID="{FC313A20-A633-4D5E-B000-40F3E54CA3B3}" presName="text4" presStyleLbl="fgAcc4" presStyleIdx="2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38AC285D-9356-4138-B3E8-0576E928380B}" type="pres">
      <dgm:prSet presAssocID="{FC313A20-A633-4D5E-B000-40F3E54CA3B3}" presName="hierChild5" presStyleCnt="0"/>
      <dgm:spPr/>
      <dgm:t>
        <a:bodyPr/>
        <a:lstStyle/>
        <a:p>
          <a:endParaRPr lang="en-GB"/>
        </a:p>
      </dgm:t>
    </dgm:pt>
    <dgm:pt modelId="{3C1453D6-2394-4FE2-9A94-EC1FDA8E39D1}" type="pres">
      <dgm:prSet presAssocID="{4569493D-314F-4AC7-8D28-2E807A3C40C4}" presName="Name23" presStyleLbl="parChTrans1D4" presStyleIdx="27" presStyleCnt="31"/>
      <dgm:spPr/>
      <dgm:t>
        <a:bodyPr/>
        <a:lstStyle/>
        <a:p>
          <a:endParaRPr lang="en-GB"/>
        </a:p>
      </dgm:t>
    </dgm:pt>
    <dgm:pt modelId="{B095DB11-462F-40D2-AA3F-2E7C9BC965BD}" type="pres">
      <dgm:prSet presAssocID="{23C5B6AF-1480-4899-8380-6A11777F7ED5}" presName="hierRoot4" presStyleCnt="0"/>
      <dgm:spPr/>
      <dgm:t>
        <a:bodyPr/>
        <a:lstStyle/>
        <a:p>
          <a:endParaRPr lang="en-GB"/>
        </a:p>
      </dgm:t>
    </dgm:pt>
    <dgm:pt modelId="{2468FBB4-626F-4517-97E1-C5361A60F4EB}" type="pres">
      <dgm:prSet presAssocID="{23C5B6AF-1480-4899-8380-6A11777F7ED5}" presName="composite4" presStyleCnt="0"/>
      <dgm:spPr/>
      <dgm:t>
        <a:bodyPr/>
        <a:lstStyle/>
        <a:p>
          <a:endParaRPr lang="en-GB"/>
        </a:p>
      </dgm:t>
    </dgm:pt>
    <dgm:pt modelId="{9529A594-01AB-40FE-824F-86E21D434E19}" type="pres">
      <dgm:prSet presAssocID="{23C5B6AF-1480-4899-8380-6A11777F7ED5}" presName="background4" presStyleLbl="node4" presStyleIdx="27" presStyleCnt="31"/>
      <dgm:spPr/>
      <dgm:t>
        <a:bodyPr/>
        <a:lstStyle/>
        <a:p>
          <a:endParaRPr lang="en-GB"/>
        </a:p>
      </dgm:t>
    </dgm:pt>
    <dgm:pt modelId="{2BB84039-0BCF-48A5-90EA-3C8521888881}" type="pres">
      <dgm:prSet presAssocID="{23C5B6AF-1480-4899-8380-6A11777F7ED5}" presName="text4" presStyleLbl="fgAcc4" presStyleIdx="2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E8FA7A8-DA9F-418A-8B39-9229623C4FC1}" type="pres">
      <dgm:prSet presAssocID="{23C5B6AF-1480-4899-8380-6A11777F7ED5}" presName="hierChild5" presStyleCnt="0"/>
      <dgm:spPr/>
      <dgm:t>
        <a:bodyPr/>
        <a:lstStyle/>
        <a:p>
          <a:endParaRPr lang="en-GB"/>
        </a:p>
      </dgm:t>
    </dgm:pt>
    <dgm:pt modelId="{DC55ED9B-BC4A-40A2-B877-B978FB2E18B8}" type="pres">
      <dgm:prSet presAssocID="{C7221804-5CD9-4A90-88CC-078FB3F3695E}" presName="Name23" presStyleLbl="parChTrans1D4" presStyleIdx="28" presStyleCnt="31"/>
      <dgm:spPr/>
      <dgm:t>
        <a:bodyPr/>
        <a:lstStyle/>
        <a:p>
          <a:endParaRPr lang="en-GB"/>
        </a:p>
      </dgm:t>
    </dgm:pt>
    <dgm:pt modelId="{2136E02E-A7E2-44B1-9E9C-94DD17987E54}" type="pres">
      <dgm:prSet presAssocID="{972CBE95-2974-4553-AF60-696D519B420C}" presName="hierRoot4" presStyleCnt="0"/>
      <dgm:spPr/>
      <dgm:t>
        <a:bodyPr/>
        <a:lstStyle/>
        <a:p>
          <a:endParaRPr lang="en-GB"/>
        </a:p>
      </dgm:t>
    </dgm:pt>
    <dgm:pt modelId="{F390F921-37F2-4A84-A80D-A1C68AB960B3}" type="pres">
      <dgm:prSet presAssocID="{972CBE95-2974-4553-AF60-696D519B420C}" presName="composite4" presStyleCnt="0"/>
      <dgm:spPr/>
      <dgm:t>
        <a:bodyPr/>
        <a:lstStyle/>
        <a:p>
          <a:endParaRPr lang="en-GB"/>
        </a:p>
      </dgm:t>
    </dgm:pt>
    <dgm:pt modelId="{49A0CE62-8C3E-4C83-A807-D038A8DD08E1}" type="pres">
      <dgm:prSet presAssocID="{972CBE95-2974-4553-AF60-696D519B420C}" presName="background4" presStyleLbl="node4" presStyleIdx="28" presStyleCnt="31"/>
      <dgm:spPr/>
      <dgm:t>
        <a:bodyPr/>
        <a:lstStyle/>
        <a:p>
          <a:endParaRPr lang="en-GB"/>
        </a:p>
      </dgm:t>
    </dgm:pt>
    <dgm:pt modelId="{46FBCE85-E60E-423C-8154-94058DDC5A81}" type="pres">
      <dgm:prSet presAssocID="{972CBE95-2974-4553-AF60-696D519B420C}" presName="text4" presStyleLbl="fgAcc4" presStyleIdx="2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982601DF-C06B-48D2-B855-97B30706A68C}" type="pres">
      <dgm:prSet presAssocID="{972CBE95-2974-4553-AF60-696D519B420C}" presName="hierChild5" presStyleCnt="0"/>
      <dgm:spPr/>
      <dgm:t>
        <a:bodyPr/>
        <a:lstStyle/>
        <a:p>
          <a:endParaRPr lang="en-GB"/>
        </a:p>
      </dgm:t>
    </dgm:pt>
    <dgm:pt modelId="{EB96481B-C00C-4482-A049-CC20B9013825}" type="pres">
      <dgm:prSet presAssocID="{7F412776-AA31-4332-8525-B029803636AB}" presName="Name17" presStyleLbl="parChTrans1D3" presStyleIdx="6" presStyleCnt="7"/>
      <dgm:spPr/>
      <dgm:t>
        <a:bodyPr/>
        <a:lstStyle/>
        <a:p>
          <a:endParaRPr lang="en-GB"/>
        </a:p>
      </dgm:t>
    </dgm:pt>
    <dgm:pt modelId="{36026AB3-E686-40BF-8DD3-F160D134D3DD}" type="pres">
      <dgm:prSet presAssocID="{C86AF40E-0D37-4D65-AE26-20811AD81CE1}" presName="hierRoot3" presStyleCnt="0"/>
      <dgm:spPr/>
      <dgm:t>
        <a:bodyPr/>
        <a:lstStyle/>
        <a:p>
          <a:endParaRPr lang="en-GB"/>
        </a:p>
      </dgm:t>
    </dgm:pt>
    <dgm:pt modelId="{70366EC3-8314-4017-9B78-A419BAD4D491}" type="pres">
      <dgm:prSet presAssocID="{C86AF40E-0D37-4D65-AE26-20811AD81CE1}" presName="composite3" presStyleCnt="0"/>
      <dgm:spPr/>
      <dgm:t>
        <a:bodyPr/>
        <a:lstStyle/>
        <a:p>
          <a:endParaRPr lang="en-GB"/>
        </a:p>
      </dgm:t>
    </dgm:pt>
    <dgm:pt modelId="{1840C306-6970-40B8-85C8-108ABC4A0509}" type="pres">
      <dgm:prSet presAssocID="{C86AF40E-0D37-4D65-AE26-20811AD81CE1}" presName="background3" presStyleLbl="node3" presStyleIdx="6" presStyleCnt="7"/>
      <dgm:spPr/>
      <dgm:t>
        <a:bodyPr/>
        <a:lstStyle/>
        <a:p>
          <a:endParaRPr lang="en-GB"/>
        </a:p>
      </dgm:t>
    </dgm:pt>
    <dgm:pt modelId="{4B887064-7685-44AC-83BA-D43B6AE0850D}" type="pres">
      <dgm:prSet presAssocID="{C86AF40E-0D37-4D65-AE26-20811AD81CE1}" presName="text3" presStyleLbl="fgAcc3" presStyleIdx="6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EC699E5-8112-451E-A5F5-21B9E2C75A2F}" type="pres">
      <dgm:prSet presAssocID="{C86AF40E-0D37-4D65-AE26-20811AD81CE1}" presName="hierChild4" presStyleCnt="0"/>
      <dgm:spPr/>
      <dgm:t>
        <a:bodyPr/>
        <a:lstStyle/>
        <a:p>
          <a:endParaRPr lang="en-GB"/>
        </a:p>
      </dgm:t>
    </dgm:pt>
    <dgm:pt modelId="{8303BAA3-A3CE-4402-9331-1B016C81E20F}" type="pres">
      <dgm:prSet presAssocID="{B78BF322-24C9-4671-82B6-EE8FDFA4700A}" presName="Name23" presStyleLbl="parChTrans1D4" presStyleIdx="29" presStyleCnt="31"/>
      <dgm:spPr/>
      <dgm:t>
        <a:bodyPr/>
        <a:lstStyle/>
        <a:p>
          <a:endParaRPr lang="en-GB"/>
        </a:p>
      </dgm:t>
    </dgm:pt>
    <dgm:pt modelId="{F3B8F183-46F0-49E2-966A-A28482938AF6}" type="pres">
      <dgm:prSet presAssocID="{CC521EFA-8D84-412E-ABA4-F80922611FBD}" presName="hierRoot4" presStyleCnt="0"/>
      <dgm:spPr/>
      <dgm:t>
        <a:bodyPr/>
        <a:lstStyle/>
        <a:p>
          <a:endParaRPr lang="en-GB"/>
        </a:p>
      </dgm:t>
    </dgm:pt>
    <dgm:pt modelId="{5678FE82-525A-4ED4-8ABA-52F545B59858}" type="pres">
      <dgm:prSet presAssocID="{CC521EFA-8D84-412E-ABA4-F80922611FBD}" presName="composite4" presStyleCnt="0"/>
      <dgm:spPr/>
      <dgm:t>
        <a:bodyPr/>
        <a:lstStyle/>
        <a:p>
          <a:endParaRPr lang="en-GB"/>
        </a:p>
      </dgm:t>
    </dgm:pt>
    <dgm:pt modelId="{7E98140E-3D79-449D-A090-CE847248DB2A}" type="pres">
      <dgm:prSet presAssocID="{CC521EFA-8D84-412E-ABA4-F80922611FBD}" presName="background4" presStyleLbl="node4" presStyleIdx="29" presStyleCnt="31"/>
      <dgm:spPr/>
      <dgm:t>
        <a:bodyPr/>
        <a:lstStyle/>
        <a:p>
          <a:endParaRPr lang="en-GB"/>
        </a:p>
      </dgm:t>
    </dgm:pt>
    <dgm:pt modelId="{3F8B908F-9742-4515-91E4-8BC1FABF703D}" type="pres">
      <dgm:prSet presAssocID="{CC521EFA-8D84-412E-ABA4-F80922611FBD}" presName="text4" presStyleLbl="fgAcc4" presStyleIdx="2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B22760E-D176-4EE5-A1C9-00EC05B23969}" type="pres">
      <dgm:prSet presAssocID="{CC521EFA-8D84-412E-ABA4-F80922611FBD}" presName="hierChild5" presStyleCnt="0"/>
      <dgm:spPr/>
      <dgm:t>
        <a:bodyPr/>
        <a:lstStyle/>
        <a:p>
          <a:endParaRPr lang="en-GB"/>
        </a:p>
      </dgm:t>
    </dgm:pt>
    <dgm:pt modelId="{C7952B03-7BEC-4C16-8534-B04A689D454B}" type="pres">
      <dgm:prSet presAssocID="{58EBD5FA-E732-4537-9800-B60F1F360159}" presName="Name23" presStyleLbl="parChTrans1D4" presStyleIdx="30" presStyleCnt="31"/>
      <dgm:spPr/>
      <dgm:t>
        <a:bodyPr/>
        <a:lstStyle/>
        <a:p>
          <a:endParaRPr lang="en-GB"/>
        </a:p>
      </dgm:t>
    </dgm:pt>
    <dgm:pt modelId="{28AD8B3A-F85D-4D43-B13E-53CD3150AF21}" type="pres">
      <dgm:prSet presAssocID="{C9E6AF89-E9E9-4B77-ACA7-A33F41088008}" presName="hierRoot4" presStyleCnt="0"/>
      <dgm:spPr/>
      <dgm:t>
        <a:bodyPr/>
        <a:lstStyle/>
        <a:p>
          <a:endParaRPr lang="en-GB"/>
        </a:p>
      </dgm:t>
    </dgm:pt>
    <dgm:pt modelId="{A11819D0-5664-4472-8EE8-1E9E36BEB777}" type="pres">
      <dgm:prSet presAssocID="{C9E6AF89-E9E9-4B77-ACA7-A33F41088008}" presName="composite4" presStyleCnt="0"/>
      <dgm:spPr/>
      <dgm:t>
        <a:bodyPr/>
        <a:lstStyle/>
        <a:p>
          <a:endParaRPr lang="en-GB"/>
        </a:p>
      </dgm:t>
    </dgm:pt>
    <dgm:pt modelId="{7ACF35D8-82AC-446D-8090-F753B4E1D882}" type="pres">
      <dgm:prSet presAssocID="{C9E6AF89-E9E9-4B77-ACA7-A33F41088008}" presName="background4" presStyleLbl="node4" presStyleIdx="30" presStyleCnt="31"/>
      <dgm:spPr/>
      <dgm:t>
        <a:bodyPr/>
        <a:lstStyle/>
        <a:p>
          <a:endParaRPr lang="en-GB"/>
        </a:p>
      </dgm:t>
    </dgm:pt>
    <dgm:pt modelId="{29184CD6-25C5-4004-8085-09F23E7BC1BA}" type="pres">
      <dgm:prSet presAssocID="{C9E6AF89-E9E9-4B77-ACA7-A33F41088008}" presName="text4" presStyleLbl="fgAcc4" presStyleIdx="3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95BD489-5D1E-4859-88B5-A47B36EC9142}" type="pres">
      <dgm:prSet presAssocID="{C9E6AF89-E9E9-4B77-ACA7-A33F41088008}" presName="hierChild5" presStyleCnt="0"/>
      <dgm:spPr/>
      <dgm:t>
        <a:bodyPr/>
        <a:lstStyle/>
        <a:p>
          <a:endParaRPr lang="en-GB"/>
        </a:p>
      </dgm:t>
    </dgm:pt>
  </dgm:ptLst>
  <dgm:cxnLst>
    <dgm:cxn modelId="{D5ADF430-8F6F-461A-9259-082CF44214A1}" type="presOf" srcId="{233AD37B-91B3-40E0-892A-D76BF2729AA0}" destId="{D8BFF0AD-66DE-442B-8641-9B0595D57D8C}" srcOrd="0" destOrd="0" presId="urn:microsoft.com/office/officeart/2005/8/layout/hierarchy1"/>
    <dgm:cxn modelId="{008FAD98-161E-4E9A-A2B5-1E03300DDB11}" type="presOf" srcId="{493B70F2-0162-417C-93A3-E43DE8BB7C0E}" destId="{9B926D78-E5FA-42DA-8019-30329AE0C39F}" srcOrd="0" destOrd="0" presId="urn:microsoft.com/office/officeart/2005/8/layout/hierarchy1"/>
    <dgm:cxn modelId="{2766EE32-ECA0-4793-A24B-0579343EEF83}" srcId="{4B31810A-70ED-44E7-B032-88990777E729}" destId="{C3755198-2309-4681-BAD9-4FC84DC1E776}" srcOrd="0" destOrd="0" parTransId="{848913C5-0375-4BD8-9F21-D86649D3D981}" sibTransId="{CC726BDD-0555-43E8-9454-5E5C76D655A8}"/>
    <dgm:cxn modelId="{0F98A924-17BF-4992-B3D2-7DFE7DD6D23C}" srcId="{B29DFA00-75C3-488E-A584-82993DA662B8}" destId="{9E956A20-0C96-4B90-93A8-89D98F40C1D5}" srcOrd="0" destOrd="0" parTransId="{9CC64F08-6863-4402-8CD1-950F6B9CD8AA}" sibTransId="{F31B8801-9840-4966-8D95-4F9636FA8DDC}"/>
    <dgm:cxn modelId="{B541EF5B-FCC4-413D-9F77-A1A92E1A12E8}" type="presOf" srcId="{FEAEC48D-F37E-4598-9818-06DB841CF06E}" destId="{4BD60E90-7576-4317-BE95-686511B5AB44}" srcOrd="0" destOrd="0" presId="urn:microsoft.com/office/officeart/2005/8/layout/hierarchy1"/>
    <dgm:cxn modelId="{348BEBB7-21C3-431D-903E-5D3BAE54D7D3}" type="presOf" srcId="{33DC3B3D-FE37-4029-A7C8-0D1739845EE8}" destId="{969A1FBA-2E14-49EB-ACE6-0F7D4F6D2A22}" srcOrd="0" destOrd="0" presId="urn:microsoft.com/office/officeart/2005/8/layout/hierarchy1"/>
    <dgm:cxn modelId="{5B032AB1-19CA-48C6-A326-E2D4757D1A98}" type="presOf" srcId="{F757450E-5C02-4665-9E63-2AB6B90D3077}" destId="{C56E4873-694B-47B5-9AFF-16CEA65776B9}" srcOrd="0" destOrd="0" presId="urn:microsoft.com/office/officeart/2005/8/layout/hierarchy1"/>
    <dgm:cxn modelId="{90D8C090-0FCC-4EBD-93FC-F1EE5C440013}" type="presOf" srcId="{A23A088A-273B-4D10-AE1C-06CB41E5B38A}" destId="{FD620EDB-B62A-45EF-9058-7B7FBBCDAA0F}" srcOrd="0" destOrd="0" presId="urn:microsoft.com/office/officeart/2005/8/layout/hierarchy1"/>
    <dgm:cxn modelId="{11713472-534F-4234-97E6-69D0254A80B5}" type="presOf" srcId="{C7221804-5CD9-4A90-88CC-078FB3F3695E}" destId="{DC55ED9B-BC4A-40A2-B877-B978FB2E18B8}" srcOrd="0" destOrd="0" presId="urn:microsoft.com/office/officeart/2005/8/layout/hierarchy1"/>
    <dgm:cxn modelId="{C23FB800-C453-4F00-B2DC-38B7BE5FC72B}" srcId="{A3DCC6EE-D448-471F-8863-0B9D7F547D8A}" destId="{B29DFA00-75C3-488E-A584-82993DA662B8}" srcOrd="2" destOrd="0" parTransId="{AA15972C-B28F-41BB-A4D0-5363E058F60F}" sibTransId="{892C2BD6-C555-4028-BF5F-5567989640E5}"/>
    <dgm:cxn modelId="{4F1D8839-CA63-428C-AAFB-85B5A64EB17D}" srcId="{DBC84C71-D7ED-4E63-9B87-484C49A4E1DF}" destId="{0D525B80-276E-4223-9F1B-AC316F8C5FB1}" srcOrd="0" destOrd="0" parTransId="{A88D1F89-8C09-4C41-904D-4BDF7FAA679B}" sibTransId="{27578EBA-1E00-42BA-BECE-0FCFFEA3E74E}"/>
    <dgm:cxn modelId="{C0D07889-12FF-457D-8FD0-9B13D8C42411}" type="presOf" srcId="{1E2D8713-A6CF-4A56-8FE7-5A883E069D15}" destId="{54409FD4-39CA-4168-BF87-C1D381130E5C}" srcOrd="0" destOrd="0" presId="urn:microsoft.com/office/officeart/2005/8/layout/hierarchy1"/>
    <dgm:cxn modelId="{E52B50CF-FC73-47AC-92ED-7D057D6F2100}" srcId="{33DC3B3D-FE37-4029-A7C8-0D1739845EE8}" destId="{DBC84C71-D7ED-4E63-9B87-484C49A4E1DF}" srcOrd="0" destOrd="0" parTransId="{8882BC76-32BD-4A3A-B0DC-5DD8C919A088}" sibTransId="{7FBD53CD-A264-4BE7-B4F6-066F1FA5DA6B}"/>
    <dgm:cxn modelId="{61A776B3-E525-4BB6-9851-6B8756FC089D}" type="presOf" srcId="{F7DAA0D5-F19D-4366-A0C3-22B99CFABF84}" destId="{1508A005-EDB9-4C85-9EA9-363D8A298BCC}" srcOrd="0" destOrd="0" presId="urn:microsoft.com/office/officeart/2005/8/layout/hierarchy1"/>
    <dgm:cxn modelId="{44380DAB-7A59-42DA-B60D-05EF7AEA5ADA}" srcId="{85CEB60B-B9E9-4FD2-9215-41DA0B5D1ADB}" destId="{9452985A-A8BF-49DE-A559-1A514FB93A48}" srcOrd="0" destOrd="0" parTransId="{A23A088A-273B-4D10-AE1C-06CB41E5B38A}" sibTransId="{CA5A3736-55A8-4B0C-B033-58B28530C65A}"/>
    <dgm:cxn modelId="{1507EFFA-FDEC-4902-9149-37ACB455E510}" type="presOf" srcId="{848913C5-0375-4BD8-9F21-D86649D3D981}" destId="{18CCE048-6463-48E9-9D6E-773B7548D4B1}" srcOrd="0" destOrd="0" presId="urn:microsoft.com/office/officeart/2005/8/layout/hierarchy1"/>
    <dgm:cxn modelId="{9FAB4E92-5B84-484E-AE1B-4F35C4E3AD8A}" srcId="{0C82A2FB-817D-4367-8BB4-3D00855ED2A8}" destId="{C4EABB01-9ADC-4F98-93E7-32F9A2C77F06}" srcOrd="0" destOrd="0" parTransId="{48F983B3-6463-4EC0-AB0B-B760F35AD101}" sibTransId="{AF4A00CF-6D4B-4141-9710-5B76FB264F76}"/>
    <dgm:cxn modelId="{01982C27-E3A3-4D0E-8C9C-E83BAECEED79}" type="presOf" srcId="{56BA1E1D-23F9-4044-BB22-F4A15D9C8028}" destId="{BC9AA74D-65A4-4227-B709-94AA12A6EB60}" srcOrd="0" destOrd="0" presId="urn:microsoft.com/office/officeart/2005/8/layout/hierarchy1"/>
    <dgm:cxn modelId="{EE55C4CF-2268-421A-A04E-B3E0F543D1AF}" type="presOf" srcId="{B78BF322-24C9-4671-82B6-EE8FDFA4700A}" destId="{8303BAA3-A3CE-4402-9331-1B016C81E20F}" srcOrd="0" destOrd="0" presId="urn:microsoft.com/office/officeart/2005/8/layout/hierarchy1"/>
    <dgm:cxn modelId="{AA68D70E-1B3B-4038-B1D3-08D3D9393776}" type="presOf" srcId="{DDD15D11-50FA-490A-A0D6-CE42672DDD1B}" destId="{E2BC171E-CA39-4544-88D0-B12E4516E497}" srcOrd="0" destOrd="0" presId="urn:microsoft.com/office/officeart/2005/8/layout/hierarchy1"/>
    <dgm:cxn modelId="{0B013F31-5FA6-48E4-8745-DE5B1B5B1550}" type="presOf" srcId="{A88D1F89-8C09-4C41-904D-4BDF7FAA679B}" destId="{9B48512E-9D65-4E7D-AAE2-5C8AFE965C10}" srcOrd="0" destOrd="0" presId="urn:microsoft.com/office/officeart/2005/8/layout/hierarchy1"/>
    <dgm:cxn modelId="{C3AFFAAA-6C7C-4632-B620-287E304EB750}" srcId="{85CEB60B-B9E9-4FD2-9215-41DA0B5D1ADB}" destId="{07A7338D-DF41-44E1-8C4F-8587D3721FCF}" srcOrd="1" destOrd="0" parTransId="{F098565E-08A3-4359-9E66-6B1F2A2B1A48}" sibTransId="{5BBE5393-5A27-4BCC-A9C9-20E834118BB0}"/>
    <dgm:cxn modelId="{70721F6E-FA55-4761-80D0-C4D0B111DB19}" srcId="{B29DFA00-75C3-488E-A584-82993DA662B8}" destId="{C04E0EE0-16CE-4285-91F9-1EBA4C2B4571}" srcOrd="1" destOrd="0" parTransId="{D6FE7BE5-96A1-4101-BCEE-5758124E6240}" sibTransId="{7A928E4A-A24F-4A8C-A1BA-25ABF2C1887A}"/>
    <dgm:cxn modelId="{1982BA54-BC2E-4326-A8EE-20B51F1ECFAB}" srcId="{58CD264C-848D-499C-BA25-ED98DE8A0CDF}" destId="{2FE24992-0B2A-49D7-911D-32ECCA7B58C4}" srcOrd="0" destOrd="0" parTransId="{24B084FB-C128-4DEE-8777-CBB26730B544}" sibTransId="{6E1EE995-7488-49D9-8BA9-D7BF08682D76}"/>
    <dgm:cxn modelId="{E8ED16A6-A631-408E-9C03-0A8147F8994E}" srcId="{FEAEC48D-F37E-4598-9818-06DB841CF06E}" destId="{FA09F56C-68E1-49FB-B282-CA92862C04E7}" srcOrd="0" destOrd="0" parTransId="{BC85B936-CD12-4801-AA48-31C06E6AAB8B}" sibTransId="{CC4CC1FA-2AC8-49B7-AC5C-0649E06E8F8E}"/>
    <dgm:cxn modelId="{1F3635B8-7514-4325-9766-85422BD78D73}" type="presOf" srcId="{1DCEA4CC-0904-4C8D-9C38-2A7057D85B3A}" destId="{3579E186-A17C-45C0-BD1C-A423916FB083}" srcOrd="0" destOrd="0" presId="urn:microsoft.com/office/officeart/2005/8/layout/hierarchy1"/>
    <dgm:cxn modelId="{B7E2A07E-DD07-409B-808D-37B92FF828F9}" srcId="{0193A9E3-E08B-4095-9800-6253BA1CBBE0}" destId="{0B56412A-9F35-43CD-8125-6A468168B703}" srcOrd="0" destOrd="0" parTransId="{D3D22B12-4C5F-40EB-9C4B-254B3472D27C}" sibTransId="{227DB6C0-8FCC-4D7B-AA4A-CAA30C1BE2A0}"/>
    <dgm:cxn modelId="{EDEA594C-2758-4ECB-8ED2-9FBB89F0DE46}" type="presOf" srcId="{418B1529-8E3D-4DBF-B7F8-4333FDDA8FB4}" destId="{F13BABAF-8234-4D12-A12A-756DC316FD74}" srcOrd="0" destOrd="0" presId="urn:microsoft.com/office/officeart/2005/8/layout/hierarchy1"/>
    <dgm:cxn modelId="{76BB488B-2A54-4CCA-8712-F3D7B8A400CA}" srcId="{23C5B6AF-1480-4899-8380-6A11777F7ED5}" destId="{972CBE95-2974-4553-AF60-696D519B420C}" srcOrd="0" destOrd="0" parTransId="{C7221804-5CD9-4A90-88CC-078FB3F3695E}" sibTransId="{B0A0CD66-24A3-4453-8BD1-B38D2FFA2DDC}"/>
    <dgm:cxn modelId="{56B95E25-7169-4427-BBC9-BB86FE2B45FA}" srcId="{A3DCC6EE-D448-471F-8863-0B9D7F547D8A}" destId="{33DC3B3D-FE37-4029-A7C8-0D1739845EE8}" srcOrd="0" destOrd="0" parTransId="{1E2D8713-A6CF-4A56-8FE7-5A883E069D15}" sibTransId="{F061F2C0-7C78-4194-872C-259A076F3F0C}"/>
    <dgm:cxn modelId="{E538AD84-3E3E-43DB-BB5F-5BD842A0507A}" srcId="{A99FA787-2E08-4DAC-ABD4-4E260595B63C}" destId="{85CEB60B-B9E9-4FD2-9215-41DA0B5D1ADB}" srcOrd="0" destOrd="0" parTransId="{423D966A-CDC9-403A-9B1F-C0EBE20A56C5}" sibTransId="{8B7AEE36-41E5-426D-BEC2-B134D215A78A}"/>
    <dgm:cxn modelId="{662F6FDF-D64D-4CDE-B002-58C1AE390C02}" type="presOf" srcId="{0B56412A-9F35-43CD-8125-6A468168B703}" destId="{5190530E-9DDF-4736-AADC-28C495A91927}" srcOrd="0" destOrd="0" presId="urn:microsoft.com/office/officeart/2005/8/layout/hierarchy1"/>
    <dgm:cxn modelId="{9D025B47-0C70-4A09-9FCB-51AC9CC482CA}" srcId="{CC521EFA-8D84-412E-ABA4-F80922611FBD}" destId="{C9E6AF89-E9E9-4B77-ACA7-A33F41088008}" srcOrd="0" destOrd="0" parTransId="{58EBD5FA-E732-4537-9800-B60F1F360159}" sibTransId="{51B4782B-00C9-492B-AE99-13E635868E50}"/>
    <dgm:cxn modelId="{EFB1C49A-8BC0-4230-8BE1-941A1E932259}" type="presOf" srcId="{99332077-D41E-45C1-9E79-97BDB3987259}" destId="{E27865A6-41EE-4BAF-8C8E-CC655CC474E5}" srcOrd="0" destOrd="0" presId="urn:microsoft.com/office/officeart/2005/8/layout/hierarchy1"/>
    <dgm:cxn modelId="{4A443348-44CE-480F-9BA8-92A2E008C952}" type="presOf" srcId="{153E2669-BF84-46C3-A34E-587B603787C1}" destId="{7E7E431A-2FE3-4D9F-A1C5-D3FEFD969A6A}" srcOrd="0" destOrd="0" presId="urn:microsoft.com/office/officeart/2005/8/layout/hierarchy1"/>
    <dgm:cxn modelId="{EF9038D8-58AA-409B-853A-F4A135348158}" srcId="{07A7338D-DF41-44E1-8C4F-8587D3721FCF}" destId="{99332077-D41E-45C1-9E79-97BDB3987259}" srcOrd="0" destOrd="0" parTransId="{AD2273E2-E0D2-4B77-A3A8-4C2E6A77C851}" sibTransId="{2B858D24-AF84-4B5E-A733-7C55967B66C1}"/>
    <dgm:cxn modelId="{F5076FB7-FD84-4CAC-9D50-7A7278BDBD39}" srcId="{FC313A20-A633-4D5E-B000-40F3E54CA3B3}" destId="{23C5B6AF-1480-4899-8380-6A11777F7ED5}" srcOrd="0" destOrd="0" parTransId="{4569493D-314F-4AC7-8D28-2E807A3C40C4}" sibTransId="{27FFAD82-75D6-477B-9845-27A445F0E133}"/>
    <dgm:cxn modelId="{A4C382E7-A5B3-46ED-9F43-CD13357EA0AE}" type="presOf" srcId="{909C8117-B358-426A-BB5A-3DF17F8A8FC9}" destId="{A64C3675-43B9-4494-8518-C65D1C88085A}" srcOrd="0" destOrd="0" presId="urn:microsoft.com/office/officeart/2005/8/layout/hierarchy1"/>
    <dgm:cxn modelId="{1A65B2FF-BE50-4BBA-BBF4-99F242BCC597}" type="presOf" srcId="{8882BC76-32BD-4A3A-B0DC-5DD8C919A088}" destId="{1FCD9567-05AC-47E8-A92E-00C296F9D146}" srcOrd="0" destOrd="0" presId="urn:microsoft.com/office/officeart/2005/8/layout/hierarchy1"/>
    <dgm:cxn modelId="{5332C90A-EED1-4D28-BC64-722B531554C1}" type="presOf" srcId="{423D966A-CDC9-403A-9B1F-C0EBE20A56C5}" destId="{D18B2D74-83E1-4D37-8CC9-7054023C1FB9}" srcOrd="0" destOrd="0" presId="urn:microsoft.com/office/officeart/2005/8/layout/hierarchy1"/>
    <dgm:cxn modelId="{1ECE0DEF-62C5-461F-9338-FBE6CC6551DA}" srcId="{A99FA787-2E08-4DAC-ABD4-4E260595B63C}" destId="{0C82A2FB-817D-4367-8BB4-3D00855ED2A8}" srcOrd="1" destOrd="0" parTransId="{56BA1E1D-23F9-4044-BB22-F4A15D9C8028}" sibTransId="{85473F13-EAAC-4FCF-B2BE-E6F3C376CACB}"/>
    <dgm:cxn modelId="{6461E465-1CF4-4D12-A068-F3A3548932F4}" type="presOf" srcId="{0E08768C-04B0-4199-9712-D79EF23D9516}" destId="{D4FA1106-89A2-4C28-BD42-42450BFC9FAD}" srcOrd="0" destOrd="0" presId="urn:microsoft.com/office/officeart/2005/8/layout/hierarchy1"/>
    <dgm:cxn modelId="{AF52CD07-5DBF-4218-BB07-DA6165D2E361}" type="presOf" srcId="{9CC64F08-6863-4402-8CD1-950F6B9CD8AA}" destId="{8C79E969-D0F0-44C4-8774-E48B418FC132}" srcOrd="0" destOrd="0" presId="urn:microsoft.com/office/officeart/2005/8/layout/hierarchy1"/>
    <dgm:cxn modelId="{9C4A0743-44E8-4A47-A41C-1DF9EE6EC541}" type="presOf" srcId="{0C82A2FB-817D-4367-8BB4-3D00855ED2A8}" destId="{1BB6E5D7-61ED-48DA-8D33-50CB68011C07}" srcOrd="0" destOrd="0" presId="urn:microsoft.com/office/officeart/2005/8/layout/hierarchy1"/>
    <dgm:cxn modelId="{DD3C03AB-192C-40FC-A29E-A354565B0266}" type="presOf" srcId="{9452985A-A8BF-49DE-A559-1A514FB93A48}" destId="{F07C6C13-1B90-4D74-A486-82D71CF1A59A}" srcOrd="0" destOrd="0" presId="urn:microsoft.com/office/officeart/2005/8/layout/hierarchy1"/>
    <dgm:cxn modelId="{470B7EB3-C1EA-49AD-8529-12CCCBAEE5B6}" type="presOf" srcId="{4B31810A-70ED-44E7-B032-88990777E729}" destId="{5D07A771-3432-4A17-9703-BC07FA0313AC}" srcOrd="0" destOrd="0" presId="urn:microsoft.com/office/officeart/2005/8/layout/hierarchy1"/>
    <dgm:cxn modelId="{759F2CF7-8C7B-4C67-92CE-19C8DB70E142}" type="presOf" srcId="{122492FB-6CA4-4F3A-80D7-0C198E2979BA}" destId="{C0668C00-6E4E-4943-AD0A-425A65A0CB84}" srcOrd="0" destOrd="0" presId="urn:microsoft.com/office/officeart/2005/8/layout/hierarchy1"/>
    <dgm:cxn modelId="{6CA9CF0A-9475-4493-AA76-046437A74E63}" type="presOf" srcId="{BC85B936-CD12-4801-AA48-31C06E6AAB8B}" destId="{671A9651-2F85-4E57-87AF-5EA1FF3F40E9}" srcOrd="0" destOrd="0" presId="urn:microsoft.com/office/officeart/2005/8/layout/hierarchy1"/>
    <dgm:cxn modelId="{990C34BA-B10D-42CB-B92D-54DABE86D98C}" type="presOf" srcId="{DCBA7405-C83E-4DF9-9A52-DF35696A1F40}" destId="{9197FACC-6A6C-43CB-8972-AC9A77BE4E0E}" srcOrd="0" destOrd="0" presId="urn:microsoft.com/office/officeart/2005/8/layout/hierarchy1"/>
    <dgm:cxn modelId="{C4B7DF1A-1A58-4FA5-ADAB-9EE52F65788D}" type="presOf" srcId="{93549DBE-5E27-4DD9-8BE5-C9A85C441752}" destId="{C3446A60-5305-404E-BEBD-F1415C3A98E9}" srcOrd="0" destOrd="0" presId="urn:microsoft.com/office/officeart/2005/8/layout/hierarchy1"/>
    <dgm:cxn modelId="{44407648-82C6-4D7E-B66C-6BECF85B5BE0}" type="presOf" srcId="{0889CAD6-1C81-4973-9EDA-AAA8BCDDAD54}" destId="{135FC155-91BF-4670-B21B-C774CF595EF9}" srcOrd="0" destOrd="0" presId="urn:microsoft.com/office/officeart/2005/8/layout/hierarchy1"/>
    <dgm:cxn modelId="{643A2004-6C2C-4B4E-AEA8-1A8544F3D2F5}" type="presOf" srcId="{972CBE95-2974-4553-AF60-696D519B420C}" destId="{46FBCE85-E60E-423C-8154-94058DDC5A81}" srcOrd="0" destOrd="0" presId="urn:microsoft.com/office/officeart/2005/8/layout/hierarchy1"/>
    <dgm:cxn modelId="{3F4C6E9A-CACC-488B-A880-D1720A99F9BA}" type="presOf" srcId="{C04E0EE0-16CE-4285-91F9-1EBA4C2B4571}" destId="{8BD9DDB0-787A-492F-B728-2F9E83271353}" srcOrd="0" destOrd="0" presId="urn:microsoft.com/office/officeart/2005/8/layout/hierarchy1"/>
    <dgm:cxn modelId="{599A58F9-C712-4127-A51B-2AC07093190A}" srcId="{2FE24992-0B2A-49D7-911D-32ECCA7B58C4}" destId="{F757450E-5C02-4665-9E63-2AB6B90D3077}" srcOrd="0" destOrd="0" parTransId="{F62B965D-BF8C-41AB-954E-E7B8020FB2CA}" sibTransId="{D9F61946-7CE6-438F-B6AD-FB216604EA46}"/>
    <dgm:cxn modelId="{4D16D755-FBA6-4C87-81E7-894B79D67700}" srcId="{4949BB29-2D45-4011-9DE1-0A26D131C5BF}" destId="{58CD264C-848D-499C-BA25-ED98DE8A0CDF}" srcOrd="0" destOrd="0" parTransId="{0E08768C-04B0-4199-9712-D79EF23D9516}" sibTransId="{73759C67-E8BB-4535-9CA1-12D3A3EB9B8D}"/>
    <dgm:cxn modelId="{472EF654-9A4D-452E-A1C0-365221D5923D}" srcId="{6B314ED9-8E26-47C0-A0FF-C9FE38F3D54C}" destId="{418B1529-8E3D-4DBF-B7F8-4333FDDA8FB4}" srcOrd="0" destOrd="0" parTransId="{61FC012B-126E-44D8-84A1-77D4296F0CEA}" sibTransId="{A0E60773-9543-4B39-8D3B-9BC1FE345FD0}"/>
    <dgm:cxn modelId="{67B6641D-B700-4DA5-BEF7-11A16706E18C}" type="presOf" srcId="{73C626A2-3CC1-43C1-8138-F2A32F526CE5}" destId="{64D48AF8-5E95-4680-9F63-144A8FA3C65F}" srcOrd="0" destOrd="0" presId="urn:microsoft.com/office/officeart/2005/8/layout/hierarchy1"/>
    <dgm:cxn modelId="{404B916F-77DB-4CDC-B590-080DF156802D}" type="presOf" srcId="{F62B965D-BF8C-41AB-954E-E7B8020FB2CA}" destId="{82688EE9-A6F6-42D5-924A-C6DE17FBE287}" srcOrd="0" destOrd="0" presId="urn:microsoft.com/office/officeart/2005/8/layout/hierarchy1"/>
    <dgm:cxn modelId="{04059954-C7A4-408F-8D17-FB450AADC54A}" type="presOf" srcId="{AD2273E2-E0D2-4B77-A3A8-4C2E6A77C851}" destId="{5D13504C-CC05-428F-8E8A-A5006A40B147}" srcOrd="0" destOrd="0" presId="urn:microsoft.com/office/officeart/2005/8/layout/hierarchy1"/>
    <dgm:cxn modelId="{E6A7601E-77D2-4281-8BB2-7CB01C3527B0}" type="presOf" srcId="{4949BB29-2D45-4011-9DE1-0A26D131C5BF}" destId="{91AAC46C-48FE-4FCA-9933-F21B7287AE8A}" srcOrd="0" destOrd="0" presId="urn:microsoft.com/office/officeart/2005/8/layout/hierarchy1"/>
    <dgm:cxn modelId="{B06E6D36-0A8D-49FD-BDE4-862B88677942}" type="presOf" srcId="{58CD264C-848D-499C-BA25-ED98DE8A0CDF}" destId="{13BB34AA-7A28-457C-9F67-B6DCE272D8C5}" srcOrd="0" destOrd="0" presId="urn:microsoft.com/office/officeart/2005/8/layout/hierarchy1"/>
    <dgm:cxn modelId="{A26764A6-E1D9-4A2E-8E2B-086C4FC411DD}" srcId="{B29DFA00-75C3-488E-A584-82993DA662B8}" destId="{66F3D09B-19BB-4C0D-A7E4-A6D1293E9255}" srcOrd="2" destOrd="0" parTransId="{DDD15D11-50FA-490A-A0D6-CE42672DDD1B}" sibTransId="{D4F7F69A-A2E9-42BA-A611-BB6B8905E139}"/>
    <dgm:cxn modelId="{FB6214A1-B149-47A4-82C8-2CEA599B68D2}" srcId="{C4EABB01-9ADC-4F98-93E7-32F9A2C77F06}" destId="{493B70F2-0162-417C-93A3-E43DE8BB7C0E}" srcOrd="0" destOrd="0" parTransId="{0DBEDE3D-2C30-412A-8949-29B68834F9E1}" sibTransId="{D2F9F4FE-0885-492B-B9B8-21739E447E18}"/>
    <dgm:cxn modelId="{AC8B5010-BCC6-4715-B292-BA362A45D05A}" srcId="{C04E0EE0-16CE-4285-91F9-1EBA4C2B4571}" destId="{F7DAA0D5-F19D-4366-A0C3-22B99CFABF84}" srcOrd="0" destOrd="0" parTransId="{71820CA7-9CFE-4752-967A-B204CE43E0B3}" sibTransId="{347E3CB7-A8EF-4DA7-8D1F-2871790EB635}"/>
    <dgm:cxn modelId="{8AA90F34-EE16-4457-8167-2C2F2F174FCC}" type="presOf" srcId="{109C0D77-BC2D-4845-8E6A-85D9C7E1F443}" destId="{9F25F101-37D6-4C7A-91B0-0ED05B8070D5}" srcOrd="0" destOrd="0" presId="urn:microsoft.com/office/officeart/2005/8/layout/hierarchy1"/>
    <dgm:cxn modelId="{429D7AEE-BDA6-461E-B9F3-819439C03659}" type="presOf" srcId="{246E1E51-376B-4421-8F2B-069C17001F80}" destId="{EBB39A5D-391A-49ED-B846-3E16ED027ED9}" srcOrd="0" destOrd="0" presId="urn:microsoft.com/office/officeart/2005/8/layout/hierarchy1"/>
    <dgm:cxn modelId="{176892C3-34AC-4BD8-9180-4EA9F0FB065C}" type="presOf" srcId="{AA15972C-B28F-41BB-A4D0-5363E058F60F}" destId="{50FE9F61-4A96-43D9-B6C3-FFA4D409FD1D}" srcOrd="0" destOrd="0" presId="urn:microsoft.com/office/officeart/2005/8/layout/hierarchy1"/>
    <dgm:cxn modelId="{8FE7AD92-95B5-4481-B580-E05ED45FC0B8}" type="presOf" srcId="{F098565E-08A3-4359-9E66-6B1F2A2B1A48}" destId="{2F67810B-53DE-48EE-A654-09CBF8B0EE05}" srcOrd="0" destOrd="0" presId="urn:microsoft.com/office/officeart/2005/8/layout/hierarchy1"/>
    <dgm:cxn modelId="{236CAD7A-D821-4D27-9270-3A16AB0A66F5}" type="presOf" srcId="{5976452F-1BEC-4158-B5D8-FFFA26D8B167}" destId="{60972695-3BC8-44D5-8FA3-636015484469}" srcOrd="0" destOrd="0" presId="urn:microsoft.com/office/officeart/2005/8/layout/hierarchy1"/>
    <dgm:cxn modelId="{DE2976E4-64A7-460C-AB76-63599535F09A}" srcId="{F757450E-5C02-4665-9E63-2AB6B90D3077}" destId="{BE6A5CDC-6901-4989-BC25-78477FA761F1}" srcOrd="0" destOrd="0" parTransId="{0DB8B076-3168-4850-8BA4-2A70FE296A57}" sibTransId="{6682D240-D4C7-441E-AC75-74208A5CAABD}"/>
    <dgm:cxn modelId="{6D2DA1A4-34E4-44F3-847F-887C8861B7F0}" type="presOf" srcId="{BE6A5CDC-6901-4989-BC25-78477FA761F1}" destId="{3B2F02C4-F007-4DF3-8841-BBA082FB3B10}" srcOrd="0" destOrd="0" presId="urn:microsoft.com/office/officeart/2005/8/layout/hierarchy1"/>
    <dgm:cxn modelId="{FBA9F775-CB87-4A48-BFB7-D2123C98464C}" type="presOf" srcId="{0D525B80-276E-4223-9F1B-AC316F8C5FB1}" destId="{83DE411C-3B1B-4E56-BFDE-6DAB88E5D3AB}" srcOrd="0" destOrd="0" presId="urn:microsoft.com/office/officeart/2005/8/layout/hierarchy1"/>
    <dgm:cxn modelId="{4BA1F11D-F1A3-42C1-BF74-2725B0FB3235}" type="presOf" srcId="{5C63C20E-1564-4D21-8957-4473AD7F16E5}" destId="{605457A4-7334-41AD-85CB-E955A15EBF00}" srcOrd="0" destOrd="0" presId="urn:microsoft.com/office/officeart/2005/8/layout/hierarchy1"/>
    <dgm:cxn modelId="{E77CA2F3-8C69-45D3-8ACF-C8F039350054}" type="presOf" srcId="{E862ADE7-1B5A-4402-88D9-14CB5BFE0D48}" destId="{54745A8B-443C-4806-9600-333376881BA4}" srcOrd="0" destOrd="0" presId="urn:microsoft.com/office/officeart/2005/8/layout/hierarchy1"/>
    <dgm:cxn modelId="{F10239B7-56B0-48E3-9E2D-3301F2D2D981}" srcId="{85CEB60B-B9E9-4FD2-9215-41DA0B5D1ADB}" destId="{6B314ED9-8E26-47C0-A0FF-C9FE38F3D54C}" srcOrd="2" destOrd="0" parTransId="{69AB937A-CD0B-4AF4-8D31-AE6E59C2CBF5}" sibTransId="{1301008A-E175-4052-A293-EC1FEEC4F062}"/>
    <dgm:cxn modelId="{724D5B0A-4E8D-4616-A404-37C26B70A5F5}" srcId="{0889CAD6-1C81-4973-9EDA-AAA8BCDDAD54}" destId="{FC313A20-A633-4D5E-B000-40F3E54CA3B3}" srcOrd="0" destOrd="0" parTransId="{67A91DA6-6ADE-49AA-8141-F7190F695AA8}" sibTransId="{33552541-D93E-4B52-8E0E-90DA5177EDD2}"/>
    <dgm:cxn modelId="{8F908B89-295D-4202-8957-EED48A6A97C8}" srcId="{0B56412A-9F35-43CD-8125-6A468168B703}" destId="{233AD37B-91B3-40E0-892A-D76BF2729AA0}" srcOrd="0" destOrd="0" parTransId="{909C8117-B358-426A-BB5A-3DF17F8A8FC9}" sibTransId="{24DC4CFA-4C84-47F7-B788-DD7C7B2E59B2}"/>
    <dgm:cxn modelId="{3258822A-8598-4766-BC95-F570082E656B}" srcId="{B29DFA00-75C3-488E-A584-82993DA662B8}" destId="{C86AF40E-0D37-4D65-AE26-20811AD81CE1}" srcOrd="3" destOrd="0" parTransId="{7F412776-AA31-4332-8525-B029803636AB}" sibTransId="{AE4366AE-8E14-48AA-A0D3-38CAC4BCD261}"/>
    <dgm:cxn modelId="{0CC9CA7D-41FD-4C75-A932-8C415BAECC8B}" srcId="{0D525B80-276E-4223-9F1B-AC316F8C5FB1}" destId="{4B31810A-70ED-44E7-B032-88990777E729}" srcOrd="0" destOrd="0" parTransId="{122492FB-6CA4-4F3A-80D7-0C198E2979BA}" sibTransId="{5CF508A1-5D61-4FA9-9BBE-183A090AF1D6}"/>
    <dgm:cxn modelId="{12D4C7AB-A3FC-4918-B690-15DBA2DCDC9F}" type="presOf" srcId="{DBC84C71-D7ED-4E63-9B87-484C49A4E1DF}" destId="{981C7178-759A-428B-B5C6-4E964E4030DC}" srcOrd="0" destOrd="0" presId="urn:microsoft.com/office/officeart/2005/8/layout/hierarchy1"/>
    <dgm:cxn modelId="{DEA91029-CCCD-4F89-B45D-4BD1099DA3A7}" type="presOf" srcId="{FA09F56C-68E1-49FB-B282-CA92862C04E7}" destId="{76F4B146-619E-4429-A107-C03FDD83A217}" srcOrd="0" destOrd="0" presId="urn:microsoft.com/office/officeart/2005/8/layout/hierarchy1"/>
    <dgm:cxn modelId="{713775C2-9B86-4E45-9512-CD9A39A0949E}" type="presOf" srcId="{67A91DA6-6ADE-49AA-8141-F7190F695AA8}" destId="{70789757-8D1B-4FD7-BCD4-733DF3160CBD}" srcOrd="0" destOrd="0" presId="urn:microsoft.com/office/officeart/2005/8/layout/hierarchy1"/>
    <dgm:cxn modelId="{AC822F9F-9AB7-4BC7-9A40-0990DA0AB643}" srcId="{F7DAA0D5-F19D-4366-A0C3-22B99CFABF84}" destId="{57D5879C-28F8-4EA7-B115-DA8E05741D6F}" srcOrd="0" destOrd="0" parTransId="{1DCEA4CC-0904-4C8D-9C38-2A7057D85B3A}" sibTransId="{1FAB7833-DBA8-4740-A7FA-6F64220130F6}"/>
    <dgm:cxn modelId="{A85FAD56-3419-40E1-9B2A-0668A564E05C}" type="presOf" srcId="{4569493D-314F-4AC7-8D28-2E807A3C40C4}" destId="{3C1453D6-2394-4FE2-9A94-EC1FDA8E39D1}" srcOrd="0" destOrd="0" presId="urn:microsoft.com/office/officeart/2005/8/layout/hierarchy1"/>
    <dgm:cxn modelId="{0D3151D4-9889-4CA8-A703-42C29AE62601}" type="presOf" srcId="{B29DFA00-75C3-488E-A584-82993DA662B8}" destId="{2AEFF878-0DD9-4364-9E02-A230876AF36E}" srcOrd="0" destOrd="0" presId="urn:microsoft.com/office/officeart/2005/8/layout/hierarchy1"/>
    <dgm:cxn modelId="{9699C756-BF12-43CB-A73F-AF403C4760D0}" type="presOf" srcId="{D3D22B12-4C5F-40EB-9C4B-254B3472D27C}" destId="{D7DDFF51-19F8-4E52-BEBB-CFBAB4E8C120}" srcOrd="0" destOrd="0" presId="urn:microsoft.com/office/officeart/2005/8/layout/hierarchy1"/>
    <dgm:cxn modelId="{370C3157-ED3E-4EA9-A403-3FF0D966884F}" srcId="{DCBA7405-C83E-4DF9-9A52-DF35696A1F40}" destId="{4949BB29-2D45-4011-9DE1-0A26D131C5BF}" srcOrd="0" destOrd="0" parTransId="{153E2669-BF84-46C3-A34E-587B603787C1}" sibTransId="{B54B3C5D-5D75-4E13-BCF9-02F737DE6757}"/>
    <dgm:cxn modelId="{0E1A6F43-78C4-4A61-8391-4BCF77EE3848}" type="presOf" srcId="{66F3D09B-19BB-4C0D-A7E4-A6D1293E9255}" destId="{09008CC3-E4E6-4944-BB75-73D32A8527B6}" srcOrd="0" destOrd="0" presId="urn:microsoft.com/office/officeart/2005/8/layout/hierarchy1"/>
    <dgm:cxn modelId="{9498D025-57C5-4343-840A-76F860AE6C04}" srcId="{57D5879C-28F8-4EA7-B115-DA8E05741D6F}" destId="{109C0D77-BC2D-4845-8E6A-85D9C7E1F443}" srcOrd="0" destOrd="0" parTransId="{246E1E51-376B-4421-8F2B-069C17001F80}" sibTransId="{7FCB3CB0-87F1-495C-A218-8EA99F073C98}"/>
    <dgm:cxn modelId="{176E6C33-80F3-41CB-B43E-D30CC586811F}" type="presOf" srcId="{58EBD5FA-E732-4537-9800-B60F1F360159}" destId="{C7952B03-7BEC-4C16-8534-B04A689D454B}" srcOrd="0" destOrd="0" presId="urn:microsoft.com/office/officeart/2005/8/layout/hierarchy1"/>
    <dgm:cxn modelId="{9AD09C12-470E-4CF6-934D-D6D6F5EA283D}" type="presOf" srcId="{61FC012B-126E-44D8-84A1-77D4296F0CEA}" destId="{20369003-5A67-49B5-B505-95351018FCE1}" srcOrd="0" destOrd="0" presId="urn:microsoft.com/office/officeart/2005/8/layout/hierarchy1"/>
    <dgm:cxn modelId="{20E23B44-4569-47BF-84F0-B55EFD858CC1}" type="presOf" srcId="{9E956A20-0C96-4B90-93A8-89D98F40C1D5}" destId="{FE1D3E8C-46F5-4D90-91DF-60E08ADCC175}" srcOrd="0" destOrd="0" presId="urn:microsoft.com/office/officeart/2005/8/layout/hierarchy1"/>
    <dgm:cxn modelId="{58427761-9430-4BB1-A7B7-1AB3B9B37ED8}" type="presOf" srcId="{FC313A20-A633-4D5E-B000-40F3E54CA3B3}" destId="{178C9662-CC27-42F4-AAD0-5A725C5F5A4D}" srcOrd="0" destOrd="0" presId="urn:microsoft.com/office/officeart/2005/8/layout/hierarchy1"/>
    <dgm:cxn modelId="{FB7A2709-796F-443A-964B-D2E60DB89FAE}" type="presOf" srcId="{07A7338D-DF41-44E1-8C4F-8587D3721FCF}" destId="{38474A55-1722-4395-ABEE-6D6409463886}" srcOrd="0" destOrd="0" presId="urn:microsoft.com/office/officeart/2005/8/layout/hierarchy1"/>
    <dgm:cxn modelId="{EBA2EE0B-855E-486F-8C02-372CB0FB7819}" type="presOf" srcId="{4BCD398B-5065-4BE0-9CCA-D39D1ABE41CA}" destId="{8DE35FBD-194E-459D-903C-2C90BEA8A55A}" srcOrd="0" destOrd="0" presId="urn:microsoft.com/office/officeart/2005/8/layout/hierarchy1"/>
    <dgm:cxn modelId="{CF740159-08E7-4B9D-8764-53036C63CDDB}" srcId="{418B1529-8E3D-4DBF-B7F8-4333FDDA8FB4}" destId="{0193A9E3-E08B-4095-9800-6253BA1CBBE0}" srcOrd="0" destOrd="0" parTransId="{93549DBE-5E27-4DD9-8BE5-C9A85C441752}" sibTransId="{2FD9BFE2-8398-4A4F-A8E9-1916475651C9}"/>
    <dgm:cxn modelId="{5C1B9A3E-AF80-4D8C-9DE9-77F5E42EC989}" type="presOf" srcId="{6767F41C-E3FB-4633-B7AF-EB99894EAED9}" destId="{AED35F46-B0DE-47D1-8159-C1F1A60AFF49}" srcOrd="0" destOrd="0" presId="urn:microsoft.com/office/officeart/2005/8/layout/hierarchy1"/>
    <dgm:cxn modelId="{DADF72A7-41CF-4961-9869-06F89B1FB712}" type="presOf" srcId="{0193A9E3-E08B-4095-9800-6253BA1CBBE0}" destId="{0E4AC3E2-6657-41DF-8733-7918361183B9}" srcOrd="0" destOrd="0" presId="urn:microsoft.com/office/officeart/2005/8/layout/hierarchy1"/>
    <dgm:cxn modelId="{2679CD6C-45B7-42B9-BD27-0DEE955599EC}" type="presOf" srcId="{A99FA787-2E08-4DAC-ABD4-4E260595B63C}" destId="{2408FD33-06A3-4B27-94F0-1214965F10D8}" srcOrd="0" destOrd="0" presId="urn:microsoft.com/office/officeart/2005/8/layout/hierarchy1"/>
    <dgm:cxn modelId="{67D8A53C-2504-4D37-988C-D29E67E29DAD}" type="presOf" srcId="{C4EABB01-9ADC-4F98-93E7-32F9A2C77F06}" destId="{5C6439D5-3417-48E1-B3F3-56477265DF1E}" srcOrd="0" destOrd="0" presId="urn:microsoft.com/office/officeart/2005/8/layout/hierarchy1"/>
    <dgm:cxn modelId="{025468A8-0093-4FBA-ACD4-D1E7715B5780}" type="presOf" srcId="{71820CA7-9CFE-4752-967A-B204CE43E0B3}" destId="{0B76B629-3DF9-4EBC-B01B-E4BDF764E83A}" srcOrd="0" destOrd="0" presId="urn:microsoft.com/office/officeart/2005/8/layout/hierarchy1"/>
    <dgm:cxn modelId="{0CA73E5F-57E3-4AF7-A498-D80BAF0D5E20}" srcId="{66F3D09B-19BB-4C0D-A7E4-A6D1293E9255}" destId="{0889CAD6-1C81-4973-9EDA-AAA8BCDDAD54}" srcOrd="0" destOrd="0" parTransId="{5976452F-1BEC-4158-B5D8-FFFA26D8B167}" sibTransId="{8C113377-6EEC-402C-835D-5535BFCAFD02}"/>
    <dgm:cxn modelId="{43EA23AC-ADD3-4320-A401-4BA5342D6C13}" type="presOf" srcId="{C9E6AF89-E9E9-4B77-ACA7-A33F41088008}" destId="{29184CD6-25C5-4004-8085-09F23E7BC1BA}" srcOrd="0" destOrd="0" presId="urn:microsoft.com/office/officeart/2005/8/layout/hierarchy1"/>
    <dgm:cxn modelId="{CE6D0AB8-1E50-47E8-9F3C-244DB7418B2F}" type="presOf" srcId="{6B314ED9-8E26-47C0-A0FF-C9FE38F3D54C}" destId="{1D741019-E507-4FD3-BB23-F18070463386}" srcOrd="0" destOrd="0" presId="urn:microsoft.com/office/officeart/2005/8/layout/hierarchy1"/>
    <dgm:cxn modelId="{D21CAD2F-6D55-4463-B483-DDEF3A6ACE61}" type="presOf" srcId="{23C5B6AF-1480-4899-8380-6A11777F7ED5}" destId="{2BB84039-0BCF-48A5-90EA-3C8521888881}" srcOrd="0" destOrd="0" presId="urn:microsoft.com/office/officeart/2005/8/layout/hierarchy1"/>
    <dgm:cxn modelId="{D9EB48E2-72EC-4464-8D07-CEC09068052E}" type="presOf" srcId="{CC521EFA-8D84-412E-ABA4-F80922611FBD}" destId="{3F8B908F-9742-4515-91E4-8BC1FABF703D}" srcOrd="0" destOrd="0" presId="urn:microsoft.com/office/officeart/2005/8/layout/hierarchy1"/>
    <dgm:cxn modelId="{90DCD8F0-D641-47FB-91BF-407F79F389E2}" type="presOf" srcId="{A3DCC6EE-D448-471F-8863-0B9D7F547D8A}" destId="{B6A10077-F61A-4AB0-868D-ABC661D8B165}" srcOrd="0" destOrd="0" presId="urn:microsoft.com/office/officeart/2005/8/layout/hierarchy1"/>
    <dgm:cxn modelId="{C71CCEE7-F79F-486C-AD18-B268755DCB0E}" srcId="{FA09F56C-68E1-49FB-B282-CA92862C04E7}" destId="{5C63C20E-1564-4D21-8957-4473AD7F16E5}" srcOrd="0" destOrd="0" parTransId="{6767F41C-E3FB-4633-B7AF-EB99894EAED9}" sibTransId="{7A8D8688-53E6-4D1F-8CAA-503BA892F6C3}"/>
    <dgm:cxn modelId="{932983EC-51A6-4584-AC0A-3873C990947A}" type="presOf" srcId="{85CEB60B-B9E9-4FD2-9215-41DA0B5D1ADB}" destId="{9C612C8A-68E9-4B91-BB63-A9AAB75BA86B}" srcOrd="0" destOrd="0" presId="urn:microsoft.com/office/officeart/2005/8/layout/hierarchy1"/>
    <dgm:cxn modelId="{F175A7C7-E491-4DB8-B942-054150958A76}" type="presOf" srcId="{69AB937A-CD0B-4AF4-8D31-AE6E59C2CBF5}" destId="{AF3FB3BE-177F-479D-8A90-3486033DA531}" srcOrd="0" destOrd="0" presId="urn:microsoft.com/office/officeart/2005/8/layout/hierarchy1"/>
    <dgm:cxn modelId="{DCD1C0ED-107F-4755-A925-CB2C1AE565B0}" type="presOf" srcId="{0DBEDE3D-2C30-412A-8949-29B68834F9E1}" destId="{949713FA-FC39-4978-AE8C-670EF2C24103}" srcOrd="0" destOrd="0" presId="urn:microsoft.com/office/officeart/2005/8/layout/hierarchy1"/>
    <dgm:cxn modelId="{BC68CD84-554A-43CF-8547-E676129589AC}" type="presOf" srcId="{7F412776-AA31-4332-8525-B029803636AB}" destId="{EB96481B-C00C-4482-A049-CC20B9013825}" srcOrd="0" destOrd="0" presId="urn:microsoft.com/office/officeart/2005/8/layout/hierarchy1"/>
    <dgm:cxn modelId="{92DCAEE5-460E-4B3B-A6F9-16E2FB5D4C47}" srcId="{73C626A2-3CC1-43C1-8138-F2A32F526CE5}" destId="{A3DCC6EE-D448-471F-8863-0B9D7F547D8A}" srcOrd="0" destOrd="0" parTransId="{8A00533D-F1C1-423C-85DD-BB50AA9774F5}" sibTransId="{6ED6A478-3742-414E-8064-C0CD641FBAC0}"/>
    <dgm:cxn modelId="{55E7050E-99AC-421C-B4D7-65620EC42191}" type="presOf" srcId="{C3755198-2309-4681-BAD9-4FC84DC1E776}" destId="{028C3328-5EB5-48A8-BA51-929DB33DBFAA}" srcOrd="0" destOrd="0" presId="urn:microsoft.com/office/officeart/2005/8/layout/hierarchy1"/>
    <dgm:cxn modelId="{3124CCCC-5402-44EA-AE3C-FE071560F7F3}" type="presOf" srcId="{2FE24992-0B2A-49D7-911D-32ECCA7B58C4}" destId="{C8D2932D-D2AD-4E67-B65C-876EF4101F30}" srcOrd="0" destOrd="0" presId="urn:microsoft.com/office/officeart/2005/8/layout/hierarchy1"/>
    <dgm:cxn modelId="{776CCD78-BC01-40CA-8DE8-5E815594B35F}" type="presOf" srcId="{57D5879C-28F8-4EA7-B115-DA8E05741D6F}" destId="{FF957FED-5A9D-46C0-99A4-CDA150C0949E}" srcOrd="0" destOrd="0" presId="urn:microsoft.com/office/officeart/2005/8/layout/hierarchy1"/>
    <dgm:cxn modelId="{4D7F9D40-2A2C-44F8-873B-8A55B389E87E}" srcId="{A3DCC6EE-D448-471F-8863-0B9D7F547D8A}" destId="{A99FA787-2E08-4DAC-ABD4-4E260595B63C}" srcOrd="1" destOrd="0" parTransId="{E862ADE7-1B5A-4402-88D9-14CB5BFE0D48}" sibTransId="{C2A61D34-F3F8-4097-9AFF-A1722E317873}"/>
    <dgm:cxn modelId="{C6619290-109F-4B28-9518-66F2B0A931C3}" type="presOf" srcId="{C86AF40E-0D37-4D65-AE26-20811AD81CE1}" destId="{4B887064-7685-44AC-83BA-D43B6AE0850D}" srcOrd="0" destOrd="0" presId="urn:microsoft.com/office/officeart/2005/8/layout/hierarchy1"/>
    <dgm:cxn modelId="{CE4EAF1D-0B00-476C-A19C-2F6DDF9D609E}" srcId="{C86AF40E-0D37-4D65-AE26-20811AD81CE1}" destId="{CC521EFA-8D84-412E-ABA4-F80922611FBD}" srcOrd="0" destOrd="0" parTransId="{B78BF322-24C9-4671-82B6-EE8FDFA4700A}" sibTransId="{60558EA3-7580-4975-A574-D02A960AE2E8}"/>
    <dgm:cxn modelId="{58499FC6-4D73-4D4F-9D7B-917EA1BD3855}" type="presOf" srcId="{48F983B3-6463-4EC0-AB0B-B760F35AD101}" destId="{8E6FB2C9-A3A2-4496-AA8D-6A0419BDC856}" srcOrd="0" destOrd="0" presId="urn:microsoft.com/office/officeart/2005/8/layout/hierarchy1"/>
    <dgm:cxn modelId="{F52ECF39-3B5A-49DE-913F-23F9098CCD22}" type="presOf" srcId="{0DB8B076-3168-4850-8BA4-2A70FE296A57}" destId="{3C91611B-9D85-4CA2-9076-26F3C87F238B}" srcOrd="0" destOrd="0" presId="urn:microsoft.com/office/officeart/2005/8/layout/hierarchy1"/>
    <dgm:cxn modelId="{933DA8AB-38ED-4EA3-9943-DFA5CD598AE5}" type="presOf" srcId="{D6FE7BE5-96A1-4101-BCEE-5758124E6240}" destId="{83A179A5-478A-4AF1-AC8E-53E7E4CFF60F}" srcOrd="0" destOrd="0" presId="urn:microsoft.com/office/officeart/2005/8/layout/hierarchy1"/>
    <dgm:cxn modelId="{4EFD3131-50A0-4FA5-9EC0-A9BC920D7238}" type="presOf" srcId="{EA9ACB9D-321A-48E9-B523-69D67903E38D}" destId="{772995DD-B486-4D17-9E81-0C7AFB4544B9}" srcOrd="0" destOrd="0" presId="urn:microsoft.com/office/officeart/2005/8/layout/hierarchy1"/>
    <dgm:cxn modelId="{2EEB38BB-B83E-482F-A05C-E36C6D61DB9A}" type="presOf" srcId="{24B084FB-C128-4DEE-8777-CBB26730B544}" destId="{546788A2-48C3-4454-B67F-C9002039D2D2}" srcOrd="0" destOrd="0" presId="urn:microsoft.com/office/officeart/2005/8/layout/hierarchy1"/>
    <dgm:cxn modelId="{9416192E-0502-4B19-98F0-44B575E4132E}" srcId="{99332077-D41E-45C1-9E79-97BDB3987259}" destId="{FEAEC48D-F37E-4598-9818-06DB841CF06E}" srcOrd="0" destOrd="0" parTransId="{EA9ACB9D-321A-48E9-B523-69D67903E38D}" sibTransId="{87AE47B6-EE70-49D1-9836-007C0F4DDB1E}"/>
    <dgm:cxn modelId="{2E4814A3-1F88-4CF3-9950-646CF9F6AFA8}" srcId="{9E956A20-0C96-4B90-93A8-89D98F40C1D5}" destId="{DCBA7405-C83E-4DF9-9A52-DF35696A1F40}" srcOrd="0" destOrd="0" parTransId="{4BCD398B-5065-4BE0-9CCA-D39D1ABE41CA}" sibTransId="{FF3F41C3-091B-4917-B546-2B68E49B581B}"/>
    <dgm:cxn modelId="{140B46F3-10F6-4B33-A2E0-AD63E345A24E}" type="presParOf" srcId="{64D48AF8-5E95-4680-9F63-144A8FA3C65F}" destId="{F74137C6-214E-4034-B712-DD4302CC8BCC}" srcOrd="0" destOrd="0" presId="urn:microsoft.com/office/officeart/2005/8/layout/hierarchy1"/>
    <dgm:cxn modelId="{BBFAB631-5C88-48A8-9950-AB5F061439CD}" type="presParOf" srcId="{F74137C6-214E-4034-B712-DD4302CC8BCC}" destId="{246D89CE-D28B-474D-97EC-8C1EFB36DCE9}" srcOrd="0" destOrd="0" presId="urn:microsoft.com/office/officeart/2005/8/layout/hierarchy1"/>
    <dgm:cxn modelId="{50C6EBB8-B48C-4C7A-A3F3-1E86C4026398}" type="presParOf" srcId="{246D89CE-D28B-474D-97EC-8C1EFB36DCE9}" destId="{532F6DA5-6D10-423E-A7D7-CD3120C5FE5A}" srcOrd="0" destOrd="0" presId="urn:microsoft.com/office/officeart/2005/8/layout/hierarchy1"/>
    <dgm:cxn modelId="{5E84E870-0725-41EC-989D-51EAE66D2D4E}" type="presParOf" srcId="{246D89CE-D28B-474D-97EC-8C1EFB36DCE9}" destId="{B6A10077-F61A-4AB0-868D-ABC661D8B165}" srcOrd="1" destOrd="0" presId="urn:microsoft.com/office/officeart/2005/8/layout/hierarchy1"/>
    <dgm:cxn modelId="{6463DFAF-D7D3-4D49-BBFA-8A37D1483320}" type="presParOf" srcId="{F74137C6-214E-4034-B712-DD4302CC8BCC}" destId="{797B72F0-B855-4488-AA0C-020C27E0E7AB}" srcOrd="1" destOrd="0" presId="urn:microsoft.com/office/officeart/2005/8/layout/hierarchy1"/>
    <dgm:cxn modelId="{1B2F9CDC-F621-4A2C-8440-606D0596DDFE}" type="presParOf" srcId="{797B72F0-B855-4488-AA0C-020C27E0E7AB}" destId="{54409FD4-39CA-4168-BF87-C1D381130E5C}" srcOrd="0" destOrd="0" presId="urn:microsoft.com/office/officeart/2005/8/layout/hierarchy1"/>
    <dgm:cxn modelId="{B74D96DA-7CF1-4F17-839D-7AF99086FD36}" type="presParOf" srcId="{797B72F0-B855-4488-AA0C-020C27E0E7AB}" destId="{27502FA4-C9AD-461A-90E6-280A9F4F04C7}" srcOrd="1" destOrd="0" presId="urn:microsoft.com/office/officeart/2005/8/layout/hierarchy1"/>
    <dgm:cxn modelId="{B06D1444-1586-4CC8-B811-2657CC59ECE7}" type="presParOf" srcId="{27502FA4-C9AD-461A-90E6-280A9F4F04C7}" destId="{A0C20CB8-80F1-4A9C-A8C5-F5408F653E67}" srcOrd="0" destOrd="0" presId="urn:microsoft.com/office/officeart/2005/8/layout/hierarchy1"/>
    <dgm:cxn modelId="{C497649D-162E-48E1-B9FA-24DE85341D9A}" type="presParOf" srcId="{A0C20CB8-80F1-4A9C-A8C5-F5408F653E67}" destId="{95031308-58DB-4DC3-80F1-0C88BBEC370E}" srcOrd="0" destOrd="0" presId="urn:microsoft.com/office/officeart/2005/8/layout/hierarchy1"/>
    <dgm:cxn modelId="{8430106E-46E9-47AE-BDD5-4167AC01E69F}" type="presParOf" srcId="{A0C20CB8-80F1-4A9C-A8C5-F5408F653E67}" destId="{969A1FBA-2E14-49EB-ACE6-0F7D4F6D2A22}" srcOrd="1" destOrd="0" presId="urn:microsoft.com/office/officeart/2005/8/layout/hierarchy1"/>
    <dgm:cxn modelId="{4B9E1DD6-7F7D-4871-BF54-A3E4B03A7524}" type="presParOf" srcId="{27502FA4-C9AD-461A-90E6-280A9F4F04C7}" destId="{AD09D553-6608-4C82-9BA9-44007F87ADA4}" srcOrd="1" destOrd="0" presId="urn:microsoft.com/office/officeart/2005/8/layout/hierarchy1"/>
    <dgm:cxn modelId="{5CF1B979-169F-4156-9000-25A0B233CEDE}" type="presParOf" srcId="{AD09D553-6608-4C82-9BA9-44007F87ADA4}" destId="{1FCD9567-05AC-47E8-A92E-00C296F9D146}" srcOrd="0" destOrd="0" presId="urn:microsoft.com/office/officeart/2005/8/layout/hierarchy1"/>
    <dgm:cxn modelId="{14985FDB-3025-4904-B915-E5E91B115294}" type="presParOf" srcId="{AD09D553-6608-4C82-9BA9-44007F87ADA4}" destId="{865EB89E-003C-4D5A-9413-4985E97CC77A}" srcOrd="1" destOrd="0" presId="urn:microsoft.com/office/officeart/2005/8/layout/hierarchy1"/>
    <dgm:cxn modelId="{4A77D01E-FC78-4D6B-AE79-FF635F998412}" type="presParOf" srcId="{865EB89E-003C-4D5A-9413-4985E97CC77A}" destId="{B20C153D-4BE7-4984-868E-E2E1AE6EA469}" srcOrd="0" destOrd="0" presId="urn:microsoft.com/office/officeart/2005/8/layout/hierarchy1"/>
    <dgm:cxn modelId="{C9F1D52A-BA9D-44BC-BF39-2DABEEB53A12}" type="presParOf" srcId="{B20C153D-4BE7-4984-868E-E2E1AE6EA469}" destId="{55579B05-F1E6-412D-A503-FBEBF1FD9E92}" srcOrd="0" destOrd="0" presId="urn:microsoft.com/office/officeart/2005/8/layout/hierarchy1"/>
    <dgm:cxn modelId="{3ECB094F-43D1-4D71-9233-E6285DE61A50}" type="presParOf" srcId="{B20C153D-4BE7-4984-868E-E2E1AE6EA469}" destId="{981C7178-759A-428B-B5C6-4E964E4030DC}" srcOrd="1" destOrd="0" presId="urn:microsoft.com/office/officeart/2005/8/layout/hierarchy1"/>
    <dgm:cxn modelId="{266D743D-3765-40E1-92A8-28F47111ACA0}" type="presParOf" srcId="{865EB89E-003C-4D5A-9413-4985E97CC77A}" destId="{70587576-8FF3-4ECB-BE53-B46F80611130}" srcOrd="1" destOrd="0" presId="urn:microsoft.com/office/officeart/2005/8/layout/hierarchy1"/>
    <dgm:cxn modelId="{39A0E698-673C-4629-B344-FE37802091D0}" type="presParOf" srcId="{70587576-8FF3-4ECB-BE53-B46F80611130}" destId="{9B48512E-9D65-4E7D-AAE2-5C8AFE965C10}" srcOrd="0" destOrd="0" presId="urn:microsoft.com/office/officeart/2005/8/layout/hierarchy1"/>
    <dgm:cxn modelId="{73F52B3C-FE7C-49D2-B117-FACBC043AEC5}" type="presParOf" srcId="{70587576-8FF3-4ECB-BE53-B46F80611130}" destId="{8C9309D9-145D-4491-AE3B-96EFD935B169}" srcOrd="1" destOrd="0" presId="urn:microsoft.com/office/officeart/2005/8/layout/hierarchy1"/>
    <dgm:cxn modelId="{8C46D3C6-7403-45D9-9FF4-952726E10FB1}" type="presParOf" srcId="{8C9309D9-145D-4491-AE3B-96EFD935B169}" destId="{5A6E6248-B75E-48D5-8EB4-7D72FDF3D787}" srcOrd="0" destOrd="0" presId="urn:microsoft.com/office/officeart/2005/8/layout/hierarchy1"/>
    <dgm:cxn modelId="{7C58B8CE-89E5-45FA-A01D-4021382976D9}" type="presParOf" srcId="{5A6E6248-B75E-48D5-8EB4-7D72FDF3D787}" destId="{DDF0E4DC-40E8-4175-A6F0-169BEC11EEE5}" srcOrd="0" destOrd="0" presId="urn:microsoft.com/office/officeart/2005/8/layout/hierarchy1"/>
    <dgm:cxn modelId="{E584C0B8-77E9-4E1B-8082-F44D78C095E5}" type="presParOf" srcId="{5A6E6248-B75E-48D5-8EB4-7D72FDF3D787}" destId="{83DE411C-3B1B-4E56-BFDE-6DAB88E5D3AB}" srcOrd="1" destOrd="0" presId="urn:microsoft.com/office/officeart/2005/8/layout/hierarchy1"/>
    <dgm:cxn modelId="{F55DAE9F-2775-4B40-958D-36D5CCACB49E}" type="presParOf" srcId="{8C9309D9-145D-4491-AE3B-96EFD935B169}" destId="{BC2598E7-B630-40DE-8214-22A520D135FE}" srcOrd="1" destOrd="0" presId="urn:microsoft.com/office/officeart/2005/8/layout/hierarchy1"/>
    <dgm:cxn modelId="{6C17F3AE-26AA-4611-993D-875A592156DC}" type="presParOf" srcId="{BC2598E7-B630-40DE-8214-22A520D135FE}" destId="{C0668C00-6E4E-4943-AD0A-425A65A0CB84}" srcOrd="0" destOrd="0" presId="urn:microsoft.com/office/officeart/2005/8/layout/hierarchy1"/>
    <dgm:cxn modelId="{2C281AC7-C41C-4245-B0B6-BDC1C6F101C7}" type="presParOf" srcId="{BC2598E7-B630-40DE-8214-22A520D135FE}" destId="{C81FE872-05B9-408D-85BE-D285A9C79DD8}" srcOrd="1" destOrd="0" presId="urn:microsoft.com/office/officeart/2005/8/layout/hierarchy1"/>
    <dgm:cxn modelId="{AD595068-80B8-4218-8B72-D82FB11801BB}" type="presParOf" srcId="{C81FE872-05B9-408D-85BE-D285A9C79DD8}" destId="{52E7EBF2-AF16-458A-AA7A-875331F89933}" srcOrd="0" destOrd="0" presId="urn:microsoft.com/office/officeart/2005/8/layout/hierarchy1"/>
    <dgm:cxn modelId="{2F2526A8-BD27-461D-BB36-1EAAAD704E46}" type="presParOf" srcId="{52E7EBF2-AF16-458A-AA7A-875331F89933}" destId="{5B23C146-FA38-41C6-8214-0517B7308EBB}" srcOrd="0" destOrd="0" presId="urn:microsoft.com/office/officeart/2005/8/layout/hierarchy1"/>
    <dgm:cxn modelId="{0B978CD2-9320-4FD4-A2EA-9A1E6029A84E}" type="presParOf" srcId="{52E7EBF2-AF16-458A-AA7A-875331F89933}" destId="{5D07A771-3432-4A17-9703-BC07FA0313AC}" srcOrd="1" destOrd="0" presId="urn:microsoft.com/office/officeart/2005/8/layout/hierarchy1"/>
    <dgm:cxn modelId="{32EDB157-3BA7-4639-AB2A-15A896FF02B3}" type="presParOf" srcId="{C81FE872-05B9-408D-85BE-D285A9C79DD8}" destId="{E6883053-D8C8-4863-AD94-9E13EBEB5CF3}" srcOrd="1" destOrd="0" presId="urn:microsoft.com/office/officeart/2005/8/layout/hierarchy1"/>
    <dgm:cxn modelId="{2B09EA3B-3BF2-4EA9-AD64-EB108E38CE9B}" type="presParOf" srcId="{E6883053-D8C8-4863-AD94-9E13EBEB5CF3}" destId="{18CCE048-6463-48E9-9D6E-773B7548D4B1}" srcOrd="0" destOrd="0" presId="urn:microsoft.com/office/officeart/2005/8/layout/hierarchy1"/>
    <dgm:cxn modelId="{BEFF0372-4BE6-4F73-B480-0098AD27476D}" type="presParOf" srcId="{E6883053-D8C8-4863-AD94-9E13EBEB5CF3}" destId="{84EB8D83-6530-4C62-8AEE-9C575BD1169B}" srcOrd="1" destOrd="0" presId="urn:microsoft.com/office/officeart/2005/8/layout/hierarchy1"/>
    <dgm:cxn modelId="{F1CB341B-AC11-4E68-BBB5-1506A8312D1C}" type="presParOf" srcId="{84EB8D83-6530-4C62-8AEE-9C575BD1169B}" destId="{CE5F546B-A333-4A85-833E-AFC2509F98C3}" srcOrd="0" destOrd="0" presId="urn:microsoft.com/office/officeart/2005/8/layout/hierarchy1"/>
    <dgm:cxn modelId="{9D1BB1FE-2579-4CB1-AAC9-3D1258C6AA33}" type="presParOf" srcId="{CE5F546B-A333-4A85-833E-AFC2509F98C3}" destId="{08787CFA-148B-449B-B55C-705B96DAA8F6}" srcOrd="0" destOrd="0" presId="urn:microsoft.com/office/officeart/2005/8/layout/hierarchy1"/>
    <dgm:cxn modelId="{1CA8A1FF-542F-48F1-B7DB-30B26FEE21AD}" type="presParOf" srcId="{CE5F546B-A333-4A85-833E-AFC2509F98C3}" destId="{028C3328-5EB5-48A8-BA51-929DB33DBFAA}" srcOrd="1" destOrd="0" presId="urn:microsoft.com/office/officeart/2005/8/layout/hierarchy1"/>
    <dgm:cxn modelId="{23BB47DD-9211-495F-9A72-6914A4B0B8A5}" type="presParOf" srcId="{84EB8D83-6530-4C62-8AEE-9C575BD1169B}" destId="{CB7727ED-C211-4E3E-BE63-5DF136A74054}" srcOrd="1" destOrd="0" presId="urn:microsoft.com/office/officeart/2005/8/layout/hierarchy1"/>
    <dgm:cxn modelId="{ACF5D13A-5676-40E7-8C56-E7CE009CBB31}" type="presParOf" srcId="{797B72F0-B855-4488-AA0C-020C27E0E7AB}" destId="{54745A8B-443C-4806-9600-333376881BA4}" srcOrd="2" destOrd="0" presId="urn:microsoft.com/office/officeart/2005/8/layout/hierarchy1"/>
    <dgm:cxn modelId="{84C64ABF-122A-4256-92A1-FF51F94E2701}" type="presParOf" srcId="{797B72F0-B855-4488-AA0C-020C27E0E7AB}" destId="{5A3C03E3-49AE-4255-8E4E-8B2F14D253C7}" srcOrd="3" destOrd="0" presId="urn:microsoft.com/office/officeart/2005/8/layout/hierarchy1"/>
    <dgm:cxn modelId="{BC6F4C23-DD6A-49F1-A98D-4528AF2EE774}" type="presParOf" srcId="{5A3C03E3-49AE-4255-8E4E-8B2F14D253C7}" destId="{19B25BD5-6E20-4324-B310-611300147479}" srcOrd="0" destOrd="0" presId="urn:microsoft.com/office/officeart/2005/8/layout/hierarchy1"/>
    <dgm:cxn modelId="{A809EF65-EB73-454D-A3B8-00C89DB90604}" type="presParOf" srcId="{19B25BD5-6E20-4324-B310-611300147479}" destId="{9C810C53-50EF-435A-BCB3-B9A461DF7E13}" srcOrd="0" destOrd="0" presId="urn:microsoft.com/office/officeart/2005/8/layout/hierarchy1"/>
    <dgm:cxn modelId="{9631711F-8BF5-4B38-9774-19F9BAEC18AA}" type="presParOf" srcId="{19B25BD5-6E20-4324-B310-611300147479}" destId="{2408FD33-06A3-4B27-94F0-1214965F10D8}" srcOrd="1" destOrd="0" presId="urn:microsoft.com/office/officeart/2005/8/layout/hierarchy1"/>
    <dgm:cxn modelId="{B46709EA-E2B5-432D-AF22-20586427D847}" type="presParOf" srcId="{5A3C03E3-49AE-4255-8E4E-8B2F14D253C7}" destId="{D2E91E9B-3A0F-496A-8A2B-AA4B31976B7F}" srcOrd="1" destOrd="0" presId="urn:microsoft.com/office/officeart/2005/8/layout/hierarchy1"/>
    <dgm:cxn modelId="{67F675C6-8342-4762-A048-57E9C2CBDB86}" type="presParOf" srcId="{D2E91E9B-3A0F-496A-8A2B-AA4B31976B7F}" destId="{D18B2D74-83E1-4D37-8CC9-7054023C1FB9}" srcOrd="0" destOrd="0" presId="urn:microsoft.com/office/officeart/2005/8/layout/hierarchy1"/>
    <dgm:cxn modelId="{4E3F8FD5-E858-47D9-968F-E6062D01B00D}" type="presParOf" srcId="{D2E91E9B-3A0F-496A-8A2B-AA4B31976B7F}" destId="{1761EAC9-D49A-4626-8531-4CC3C2745FF3}" srcOrd="1" destOrd="0" presId="urn:microsoft.com/office/officeart/2005/8/layout/hierarchy1"/>
    <dgm:cxn modelId="{F8967428-B72B-42B8-8A9F-2864DCD51701}" type="presParOf" srcId="{1761EAC9-D49A-4626-8531-4CC3C2745FF3}" destId="{344E929D-40E8-4F2F-BAA0-3A1D1A7074BD}" srcOrd="0" destOrd="0" presId="urn:microsoft.com/office/officeart/2005/8/layout/hierarchy1"/>
    <dgm:cxn modelId="{13B734EB-7A21-4D06-846E-2CEAEAA6C274}" type="presParOf" srcId="{344E929D-40E8-4F2F-BAA0-3A1D1A7074BD}" destId="{BB25D0E2-E7C2-49BA-82C7-EBD35AAA68BE}" srcOrd="0" destOrd="0" presId="urn:microsoft.com/office/officeart/2005/8/layout/hierarchy1"/>
    <dgm:cxn modelId="{4EC2558A-4E6A-4347-A18B-BCCD82E67B17}" type="presParOf" srcId="{344E929D-40E8-4F2F-BAA0-3A1D1A7074BD}" destId="{9C612C8A-68E9-4B91-BB63-A9AAB75BA86B}" srcOrd="1" destOrd="0" presId="urn:microsoft.com/office/officeart/2005/8/layout/hierarchy1"/>
    <dgm:cxn modelId="{D070C72A-F68B-4E1E-A086-BC8ACAFE1A90}" type="presParOf" srcId="{1761EAC9-D49A-4626-8531-4CC3C2745FF3}" destId="{80C92A2C-0E17-4AE2-A568-9B4975E6AC93}" srcOrd="1" destOrd="0" presId="urn:microsoft.com/office/officeart/2005/8/layout/hierarchy1"/>
    <dgm:cxn modelId="{CF47A9A7-4888-4497-94CA-A6875AD7E58C}" type="presParOf" srcId="{80C92A2C-0E17-4AE2-A568-9B4975E6AC93}" destId="{FD620EDB-B62A-45EF-9058-7B7FBBCDAA0F}" srcOrd="0" destOrd="0" presId="urn:microsoft.com/office/officeart/2005/8/layout/hierarchy1"/>
    <dgm:cxn modelId="{86E8889B-B280-4245-840A-843132A1C5F9}" type="presParOf" srcId="{80C92A2C-0E17-4AE2-A568-9B4975E6AC93}" destId="{5FA6A868-EBC9-4352-93D4-AB7566F5A0EA}" srcOrd="1" destOrd="0" presId="urn:microsoft.com/office/officeart/2005/8/layout/hierarchy1"/>
    <dgm:cxn modelId="{7ABD8FC8-7731-4F74-BDED-4F19C4E9B5CA}" type="presParOf" srcId="{5FA6A868-EBC9-4352-93D4-AB7566F5A0EA}" destId="{5F87C086-31C7-4D70-9A6C-05BB46ECD302}" srcOrd="0" destOrd="0" presId="urn:microsoft.com/office/officeart/2005/8/layout/hierarchy1"/>
    <dgm:cxn modelId="{BBE3774C-B16D-4062-9155-D06EC37DC700}" type="presParOf" srcId="{5F87C086-31C7-4D70-9A6C-05BB46ECD302}" destId="{9C2F0B0A-C5A1-4EF1-A5F6-3D8AB8030836}" srcOrd="0" destOrd="0" presId="urn:microsoft.com/office/officeart/2005/8/layout/hierarchy1"/>
    <dgm:cxn modelId="{87293E0F-0784-43F5-B862-DC537DD49DC4}" type="presParOf" srcId="{5F87C086-31C7-4D70-9A6C-05BB46ECD302}" destId="{F07C6C13-1B90-4D74-A486-82D71CF1A59A}" srcOrd="1" destOrd="0" presId="urn:microsoft.com/office/officeart/2005/8/layout/hierarchy1"/>
    <dgm:cxn modelId="{32A41F68-6698-4C69-9C49-38A1C00B1942}" type="presParOf" srcId="{5FA6A868-EBC9-4352-93D4-AB7566F5A0EA}" destId="{29FF9FB1-620F-4C3E-AAC2-8DB0597E2368}" srcOrd="1" destOrd="0" presId="urn:microsoft.com/office/officeart/2005/8/layout/hierarchy1"/>
    <dgm:cxn modelId="{02307C5F-D384-4B3C-8243-88A60A3B3F85}" type="presParOf" srcId="{80C92A2C-0E17-4AE2-A568-9B4975E6AC93}" destId="{2F67810B-53DE-48EE-A654-09CBF8B0EE05}" srcOrd="2" destOrd="0" presId="urn:microsoft.com/office/officeart/2005/8/layout/hierarchy1"/>
    <dgm:cxn modelId="{E721BABD-25A0-4000-9C3F-BCAA5349BDF2}" type="presParOf" srcId="{80C92A2C-0E17-4AE2-A568-9B4975E6AC93}" destId="{44E7D509-51C0-4A1F-B7A8-A4F532AFCEF8}" srcOrd="3" destOrd="0" presId="urn:microsoft.com/office/officeart/2005/8/layout/hierarchy1"/>
    <dgm:cxn modelId="{FBE4E27C-CA22-4EF4-9FF5-10C326DC8B2D}" type="presParOf" srcId="{44E7D509-51C0-4A1F-B7A8-A4F532AFCEF8}" destId="{F4CDDAFE-C8E2-4ACD-9B79-583316E816EF}" srcOrd="0" destOrd="0" presId="urn:microsoft.com/office/officeart/2005/8/layout/hierarchy1"/>
    <dgm:cxn modelId="{EC584B6A-A183-4FCA-B2BD-C7A7793C9B0C}" type="presParOf" srcId="{F4CDDAFE-C8E2-4ACD-9B79-583316E816EF}" destId="{100EE266-0803-4E83-A719-9E830FF588EB}" srcOrd="0" destOrd="0" presId="urn:microsoft.com/office/officeart/2005/8/layout/hierarchy1"/>
    <dgm:cxn modelId="{C9A40C8E-C973-49A4-AD43-295BA7AF007C}" type="presParOf" srcId="{F4CDDAFE-C8E2-4ACD-9B79-583316E816EF}" destId="{38474A55-1722-4395-ABEE-6D6409463886}" srcOrd="1" destOrd="0" presId="urn:microsoft.com/office/officeart/2005/8/layout/hierarchy1"/>
    <dgm:cxn modelId="{F7A958D4-7C62-41A4-9F64-52A173A9E4B9}" type="presParOf" srcId="{44E7D509-51C0-4A1F-B7A8-A4F532AFCEF8}" destId="{4D5D698E-F26F-46BD-B359-7AA73140C4C5}" srcOrd="1" destOrd="0" presId="urn:microsoft.com/office/officeart/2005/8/layout/hierarchy1"/>
    <dgm:cxn modelId="{26FA84E5-1DCD-4690-976C-B5935A69707F}" type="presParOf" srcId="{4D5D698E-F26F-46BD-B359-7AA73140C4C5}" destId="{5D13504C-CC05-428F-8E8A-A5006A40B147}" srcOrd="0" destOrd="0" presId="urn:microsoft.com/office/officeart/2005/8/layout/hierarchy1"/>
    <dgm:cxn modelId="{5129E0A7-85C8-4784-96C4-DA92D9835EFC}" type="presParOf" srcId="{4D5D698E-F26F-46BD-B359-7AA73140C4C5}" destId="{DD1D52D5-20CA-4E6D-8DC0-41538EEF4D0B}" srcOrd="1" destOrd="0" presId="urn:microsoft.com/office/officeart/2005/8/layout/hierarchy1"/>
    <dgm:cxn modelId="{F59C604E-6D1E-4FE7-A1C8-AB6E6433A653}" type="presParOf" srcId="{DD1D52D5-20CA-4E6D-8DC0-41538EEF4D0B}" destId="{FD588FB9-5517-4E28-B3FE-430A39F6AE67}" srcOrd="0" destOrd="0" presId="urn:microsoft.com/office/officeart/2005/8/layout/hierarchy1"/>
    <dgm:cxn modelId="{D5CFE000-C59E-4F63-B184-9D606C2126E7}" type="presParOf" srcId="{FD588FB9-5517-4E28-B3FE-430A39F6AE67}" destId="{6AEBBDEF-4A2E-4E08-B45F-08AD1EEB4C85}" srcOrd="0" destOrd="0" presId="urn:microsoft.com/office/officeart/2005/8/layout/hierarchy1"/>
    <dgm:cxn modelId="{3AF63EDD-31C8-4E06-A627-8FE3C556A5D2}" type="presParOf" srcId="{FD588FB9-5517-4E28-B3FE-430A39F6AE67}" destId="{E27865A6-41EE-4BAF-8C8E-CC655CC474E5}" srcOrd="1" destOrd="0" presId="urn:microsoft.com/office/officeart/2005/8/layout/hierarchy1"/>
    <dgm:cxn modelId="{CFF90A9F-9792-4B7B-850C-3263DB91A3EC}" type="presParOf" srcId="{DD1D52D5-20CA-4E6D-8DC0-41538EEF4D0B}" destId="{33AB0E8A-A72D-43A0-B059-728C46EA3C11}" srcOrd="1" destOrd="0" presId="urn:microsoft.com/office/officeart/2005/8/layout/hierarchy1"/>
    <dgm:cxn modelId="{FADD0FB1-CCE8-4EA2-B54E-AFBFFEC9A1D6}" type="presParOf" srcId="{33AB0E8A-A72D-43A0-B059-728C46EA3C11}" destId="{772995DD-B486-4D17-9E81-0C7AFB4544B9}" srcOrd="0" destOrd="0" presId="urn:microsoft.com/office/officeart/2005/8/layout/hierarchy1"/>
    <dgm:cxn modelId="{42C3653C-1F13-412B-B1DD-052DC9ABF97B}" type="presParOf" srcId="{33AB0E8A-A72D-43A0-B059-728C46EA3C11}" destId="{C478C73F-40FC-4DE4-821C-674D31B9D546}" srcOrd="1" destOrd="0" presId="urn:microsoft.com/office/officeart/2005/8/layout/hierarchy1"/>
    <dgm:cxn modelId="{4153C4F9-4E8A-47A8-8BF1-572052A66202}" type="presParOf" srcId="{C478C73F-40FC-4DE4-821C-674D31B9D546}" destId="{B2FCBD3F-379E-4676-9A2B-F9269F8A2A24}" srcOrd="0" destOrd="0" presId="urn:microsoft.com/office/officeart/2005/8/layout/hierarchy1"/>
    <dgm:cxn modelId="{B577AEE1-9D57-43FC-A45C-D1BE62CA45E7}" type="presParOf" srcId="{B2FCBD3F-379E-4676-9A2B-F9269F8A2A24}" destId="{CD98F43C-2F68-41EC-89AB-5E59A236C460}" srcOrd="0" destOrd="0" presId="urn:microsoft.com/office/officeart/2005/8/layout/hierarchy1"/>
    <dgm:cxn modelId="{F03219CC-4BB7-4B1F-8B9B-64241B45FA39}" type="presParOf" srcId="{B2FCBD3F-379E-4676-9A2B-F9269F8A2A24}" destId="{4BD60E90-7576-4317-BE95-686511B5AB44}" srcOrd="1" destOrd="0" presId="urn:microsoft.com/office/officeart/2005/8/layout/hierarchy1"/>
    <dgm:cxn modelId="{04D242AA-0300-42B4-AAD4-C8DA272635E9}" type="presParOf" srcId="{C478C73F-40FC-4DE4-821C-674D31B9D546}" destId="{4D84BA67-7D76-4A92-B52A-932935578B0B}" srcOrd="1" destOrd="0" presId="urn:microsoft.com/office/officeart/2005/8/layout/hierarchy1"/>
    <dgm:cxn modelId="{B7C33A52-E829-4F66-B835-ACF6B79F55EB}" type="presParOf" srcId="{4D84BA67-7D76-4A92-B52A-932935578B0B}" destId="{671A9651-2F85-4E57-87AF-5EA1FF3F40E9}" srcOrd="0" destOrd="0" presId="urn:microsoft.com/office/officeart/2005/8/layout/hierarchy1"/>
    <dgm:cxn modelId="{71F93B2C-D063-4849-8505-EA6DBD25A088}" type="presParOf" srcId="{4D84BA67-7D76-4A92-B52A-932935578B0B}" destId="{5ABE44A8-136B-4ADD-A8BB-2B5C53B821E8}" srcOrd="1" destOrd="0" presId="urn:microsoft.com/office/officeart/2005/8/layout/hierarchy1"/>
    <dgm:cxn modelId="{5F74DEF7-4A59-4D1E-B977-A066A2ECF0E3}" type="presParOf" srcId="{5ABE44A8-136B-4ADD-A8BB-2B5C53B821E8}" destId="{CF3114C2-EFD1-431C-B12B-EC3E754DC7DB}" srcOrd="0" destOrd="0" presId="urn:microsoft.com/office/officeart/2005/8/layout/hierarchy1"/>
    <dgm:cxn modelId="{2BCE87D2-B475-4B8D-84F6-B04226E7F67B}" type="presParOf" srcId="{CF3114C2-EFD1-431C-B12B-EC3E754DC7DB}" destId="{72202C8E-6E86-4FB1-A762-99CA221E252D}" srcOrd="0" destOrd="0" presId="urn:microsoft.com/office/officeart/2005/8/layout/hierarchy1"/>
    <dgm:cxn modelId="{00164571-AEB8-44BD-A7E6-F01C69EA515B}" type="presParOf" srcId="{CF3114C2-EFD1-431C-B12B-EC3E754DC7DB}" destId="{76F4B146-619E-4429-A107-C03FDD83A217}" srcOrd="1" destOrd="0" presId="urn:microsoft.com/office/officeart/2005/8/layout/hierarchy1"/>
    <dgm:cxn modelId="{B5CB9E6A-0DB3-49EC-92E9-26537C9BBECC}" type="presParOf" srcId="{5ABE44A8-136B-4ADD-A8BB-2B5C53B821E8}" destId="{AB3E3724-AB7D-4129-82DA-5562E114C2FE}" srcOrd="1" destOrd="0" presId="urn:microsoft.com/office/officeart/2005/8/layout/hierarchy1"/>
    <dgm:cxn modelId="{A6522B49-F2FB-407D-97C2-833C5F5BD756}" type="presParOf" srcId="{AB3E3724-AB7D-4129-82DA-5562E114C2FE}" destId="{AED35F46-B0DE-47D1-8159-C1F1A60AFF49}" srcOrd="0" destOrd="0" presId="urn:microsoft.com/office/officeart/2005/8/layout/hierarchy1"/>
    <dgm:cxn modelId="{3C8B06C7-3464-45CF-9788-E4A527F57F28}" type="presParOf" srcId="{AB3E3724-AB7D-4129-82DA-5562E114C2FE}" destId="{6BFE26AD-DB3A-4843-8F30-2A8CA5518639}" srcOrd="1" destOrd="0" presId="urn:microsoft.com/office/officeart/2005/8/layout/hierarchy1"/>
    <dgm:cxn modelId="{18A03531-AA08-43F5-9B93-8072C472703B}" type="presParOf" srcId="{6BFE26AD-DB3A-4843-8F30-2A8CA5518639}" destId="{572DB7D5-C5C0-4B88-A11A-66BDEED66D12}" srcOrd="0" destOrd="0" presId="urn:microsoft.com/office/officeart/2005/8/layout/hierarchy1"/>
    <dgm:cxn modelId="{A129D5A4-CD2F-43B0-A998-1E9010F9C999}" type="presParOf" srcId="{572DB7D5-C5C0-4B88-A11A-66BDEED66D12}" destId="{6F899B7B-3D51-4A0A-B828-1ECC4C69B44C}" srcOrd="0" destOrd="0" presId="urn:microsoft.com/office/officeart/2005/8/layout/hierarchy1"/>
    <dgm:cxn modelId="{D088E027-F42E-4723-B7D3-CF8D0D95FA5B}" type="presParOf" srcId="{572DB7D5-C5C0-4B88-A11A-66BDEED66D12}" destId="{605457A4-7334-41AD-85CB-E955A15EBF00}" srcOrd="1" destOrd="0" presId="urn:microsoft.com/office/officeart/2005/8/layout/hierarchy1"/>
    <dgm:cxn modelId="{1BB06301-AE1E-462E-B02F-6F0C7FF24E04}" type="presParOf" srcId="{6BFE26AD-DB3A-4843-8F30-2A8CA5518639}" destId="{C1A02C61-EBFE-4422-B1D6-6499802A132B}" srcOrd="1" destOrd="0" presId="urn:microsoft.com/office/officeart/2005/8/layout/hierarchy1"/>
    <dgm:cxn modelId="{67891D1B-0FCC-4B5A-BF5B-B2DF1BC1B141}" type="presParOf" srcId="{80C92A2C-0E17-4AE2-A568-9B4975E6AC93}" destId="{AF3FB3BE-177F-479D-8A90-3486033DA531}" srcOrd="4" destOrd="0" presId="urn:microsoft.com/office/officeart/2005/8/layout/hierarchy1"/>
    <dgm:cxn modelId="{4C1F0A01-C8A0-42AA-9DC9-1922D742086E}" type="presParOf" srcId="{80C92A2C-0E17-4AE2-A568-9B4975E6AC93}" destId="{B545250D-8746-4847-A79C-DD74268AEC73}" srcOrd="5" destOrd="0" presId="urn:microsoft.com/office/officeart/2005/8/layout/hierarchy1"/>
    <dgm:cxn modelId="{06732927-33CF-4EF8-9D19-D8204FE2B1DF}" type="presParOf" srcId="{B545250D-8746-4847-A79C-DD74268AEC73}" destId="{C3EBBB21-6667-402D-8EE7-CA3AD9C5DE9A}" srcOrd="0" destOrd="0" presId="urn:microsoft.com/office/officeart/2005/8/layout/hierarchy1"/>
    <dgm:cxn modelId="{68810E7C-03BA-41F0-A53D-3B19B680837D}" type="presParOf" srcId="{C3EBBB21-6667-402D-8EE7-CA3AD9C5DE9A}" destId="{0D4568A0-DD1A-4E9D-958A-B10EEE16FAF5}" srcOrd="0" destOrd="0" presId="urn:microsoft.com/office/officeart/2005/8/layout/hierarchy1"/>
    <dgm:cxn modelId="{5BAF1227-1984-4F85-A4FC-217828F69664}" type="presParOf" srcId="{C3EBBB21-6667-402D-8EE7-CA3AD9C5DE9A}" destId="{1D741019-E507-4FD3-BB23-F18070463386}" srcOrd="1" destOrd="0" presId="urn:microsoft.com/office/officeart/2005/8/layout/hierarchy1"/>
    <dgm:cxn modelId="{A1DF6462-A2B9-4167-9841-AF21FD53742E}" type="presParOf" srcId="{B545250D-8746-4847-A79C-DD74268AEC73}" destId="{FB1EFBA5-A16A-49D4-9DE7-43870687B830}" srcOrd="1" destOrd="0" presId="urn:microsoft.com/office/officeart/2005/8/layout/hierarchy1"/>
    <dgm:cxn modelId="{9B025C50-33B0-480D-BEAC-A7355AE6A769}" type="presParOf" srcId="{FB1EFBA5-A16A-49D4-9DE7-43870687B830}" destId="{20369003-5A67-49B5-B505-95351018FCE1}" srcOrd="0" destOrd="0" presId="urn:microsoft.com/office/officeart/2005/8/layout/hierarchy1"/>
    <dgm:cxn modelId="{0ACCB00C-0478-4B4B-9522-03D06E88F627}" type="presParOf" srcId="{FB1EFBA5-A16A-49D4-9DE7-43870687B830}" destId="{E3E7CA65-FE8A-438D-AE4E-DB0DD30FDF81}" srcOrd="1" destOrd="0" presId="urn:microsoft.com/office/officeart/2005/8/layout/hierarchy1"/>
    <dgm:cxn modelId="{F8BA075A-0C6C-4C99-9166-098620038A84}" type="presParOf" srcId="{E3E7CA65-FE8A-438D-AE4E-DB0DD30FDF81}" destId="{8FE199F6-46B2-454E-8E0E-46B2F9A67E38}" srcOrd="0" destOrd="0" presId="urn:microsoft.com/office/officeart/2005/8/layout/hierarchy1"/>
    <dgm:cxn modelId="{CD31AAFA-C163-4226-887D-60F9F1D1CB6C}" type="presParOf" srcId="{8FE199F6-46B2-454E-8E0E-46B2F9A67E38}" destId="{7EFA2117-9DB5-4919-BC15-D43A4C3BD562}" srcOrd="0" destOrd="0" presId="urn:microsoft.com/office/officeart/2005/8/layout/hierarchy1"/>
    <dgm:cxn modelId="{65C640C0-852F-406F-8C1B-C62865957EF2}" type="presParOf" srcId="{8FE199F6-46B2-454E-8E0E-46B2F9A67E38}" destId="{F13BABAF-8234-4D12-A12A-756DC316FD74}" srcOrd="1" destOrd="0" presId="urn:microsoft.com/office/officeart/2005/8/layout/hierarchy1"/>
    <dgm:cxn modelId="{9F400FF6-AEEF-4C2D-953E-47733EAC296D}" type="presParOf" srcId="{E3E7CA65-FE8A-438D-AE4E-DB0DD30FDF81}" destId="{29A15E05-9764-40A7-9C8F-710DE913D065}" srcOrd="1" destOrd="0" presId="urn:microsoft.com/office/officeart/2005/8/layout/hierarchy1"/>
    <dgm:cxn modelId="{557EC744-C62F-4346-9993-BC338077AFBF}" type="presParOf" srcId="{29A15E05-9764-40A7-9C8F-710DE913D065}" destId="{C3446A60-5305-404E-BEBD-F1415C3A98E9}" srcOrd="0" destOrd="0" presId="urn:microsoft.com/office/officeart/2005/8/layout/hierarchy1"/>
    <dgm:cxn modelId="{AB822781-9021-4DCF-AE69-55E7EDAE6D05}" type="presParOf" srcId="{29A15E05-9764-40A7-9C8F-710DE913D065}" destId="{A55FE0A7-E0FD-47AF-ACE7-A99A14C57400}" srcOrd="1" destOrd="0" presId="urn:microsoft.com/office/officeart/2005/8/layout/hierarchy1"/>
    <dgm:cxn modelId="{EF537CC7-FFCD-4200-884A-4E30C2D4F64D}" type="presParOf" srcId="{A55FE0A7-E0FD-47AF-ACE7-A99A14C57400}" destId="{773B0874-50F4-46C9-80D7-D676D4D45CDF}" srcOrd="0" destOrd="0" presId="urn:microsoft.com/office/officeart/2005/8/layout/hierarchy1"/>
    <dgm:cxn modelId="{5421D65F-6863-4E53-AC4A-D8AB7F794A0B}" type="presParOf" srcId="{773B0874-50F4-46C9-80D7-D676D4D45CDF}" destId="{5FD20257-0D87-42E4-B3A5-B57D38DC9D06}" srcOrd="0" destOrd="0" presId="urn:microsoft.com/office/officeart/2005/8/layout/hierarchy1"/>
    <dgm:cxn modelId="{B9E0F8C2-E9CE-43BF-ACCB-F64A2E55033B}" type="presParOf" srcId="{773B0874-50F4-46C9-80D7-D676D4D45CDF}" destId="{0E4AC3E2-6657-41DF-8733-7918361183B9}" srcOrd="1" destOrd="0" presId="urn:microsoft.com/office/officeart/2005/8/layout/hierarchy1"/>
    <dgm:cxn modelId="{8378FF3E-ED96-408C-AA0D-2D5F71B6D77C}" type="presParOf" srcId="{A55FE0A7-E0FD-47AF-ACE7-A99A14C57400}" destId="{A47F31CF-48F1-4579-9AC2-0632C7FDF7AE}" srcOrd="1" destOrd="0" presId="urn:microsoft.com/office/officeart/2005/8/layout/hierarchy1"/>
    <dgm:cxn modelId="{9997950D-140C-4DC5-9F26-335307EA423C}" type="presParOf" srcId="{A47F31CF-48F1-4579-9AC2-0632C7FDF7AE}" destId="{D7DDFF51-19F8-4E52-BEBB-CFBAB4E8C120}" srcOrd="0" destOrd="0" presId="urn:microsoft.com/office/officeart/2005/8/layout/hierarchy1"/>
    <dgm:cxn modelId="{CD9F7B28-70CC-4FD7-8D3B-2FEE8C8C8922}" type="presParOf" srcId="{A47F31CF-48F1-4579-9AC2-0632C7FDF7AE}" destId="{827F23A9-5BDE-45C4-B9CC-016C63C74C2B}" srcOrd="1" destOrd="0" presId="urn:microsoft.com/office/officeart/2005/8/layout/hierarchy1"/>
    <dgm:cxn modelId="{053B896E-76E1-410F-8C1B-E5554656D3DB}" type="presParOf" srcId="{827F23A9-5BDE-45C4-B9CC-016C63C74C2B}" destId="{6424F322-94FF-46C8-9287-1FA66B366CA4}" srcOrd="0" destOrd="0" presId="urn:microsoft.com/office/officeart/2005/8/layout/hierarchy1"/>
    <dgm:cxn modelId="{EABB4B63-6C55-4D1C-BCBC-4589035A609F}" type="presParOf" srcId="{6424F322-94FF-46C8-9287-1FA66B366CA4}" destId="{7F58835A-0C5B-4099-95DE-17BC556926A2}" srcOrd="0" destOrd="0" presId="urn:microsoft.com/office/officeart/2005/8/layout/hierarchy1"/>
    <dgm:cxn modelId="{0BC78F6A-6D26-4266-854E-17EABBB4A361}" type="presParOf" srcId="{6424F322-94FF-46C8-9287-1FA66B366CA4}" destId="{5190530E-9DDF-4736-AADC-28C495A91927}" srcOrd="1" destOrd="0" presId="urn:microsoft.com/office/officeart/2005/8/layout/hierarchy1"/>
    <dgm:cxn modelId="{C7A233B8-E087-48F1-8FC4-43A1D53A4672}" type="presParOf" srcId="{827F23A9-5BDE-45C4-B9CC-016C63C74C2B}" destId="{BB7479B9-0235-462F-AF47-11702210BEF4}" srcOrd="1" destOrd="0" presId="urn:microsoft.com/office/officeart/2005/8/layout/hierarchy1"/>
    <dgm:cxn modelId="{D2C7DB0E-6303-4B52-A806-345167B9B939}" type="presParOf" srcId="{BB7479B9-0235-462F-AF47-11702210BEF4}" destId="{A64C3675-43B9-4494-8518-C65D1C88085A}" srcOrd="0" destOrd="0" presId="urn:microsoft.com/office/officeart/2005/8/layout/hierarchy1"/>
    <dgm:cxn modelId="{4C51F059-3B64-4DCC-8788-AA76867EFE35}" type="presParOf" srcId="{BB7479B9-0235-462F-AF47-11702210BEF4}" destId="{F8F51659-B925-4187-A298-87E7F14335AA}" srcOrd="1" destOrd="0" presId="urn:microsoft.com/office/officeart/2005/8/layout/hierarchy1"/>
    <dgm:cxn modelId="{1C3FBA7A-BFD1-4837-A98D-92F686634289}" type="presParOf" srcId="{F8F51659-B925-4187-A298-87E7F14335AA}" destId="{0FFF23AB-3FE1-48D1-9C19-F00035719B2C}" srcOrd="0" destOrd="0" presId="urn:microsoft.com/office/officeart/2005/8/layout/hierarchy1"/>
    <dgm:cxn modelId="{A1402402-C73D-487C-81B6-5649086DBAA0}" type="presParOf" srcId="{0FFF23AB-3FE1-48D1-9C19-F00035719B2C}" destId="{E9520423-77C1-4FDE-88B6-916B0F5D5903}" srcOrd="0" destOrd="0" presId="urn:microsoft.com/office/officeart/2005/8/layout/hierarchy1"/>
    <dgm:cxn modelId="{4BF73873-D4E5-4A97-8962-7CDEE1A000E3}" type="presParOf" srcId="{0FFF23AB-3FE1-48D1-9C19-F00035719B2C}" destId="{D8BFF0AD-66DE-442B-8641-9B0595D57D8C}" srcOrd="1" destOrd="0" presId="urn:microsoft.com/office/officeart/2005/8/layout/hierarchy1"/>
    <dgm:cxn modelId="{3726A49A-15F1-4BC4-B834-A8E736B57E71}" type="presParOf" srcId="{F8F51659-B925-4187-A298-87E7F14335AA}" destId="{1EB0E996-E6A0-432E-92D6-CC9EC4F3FFCD}" srcOrd="1" destOrd="0" presId="urn:microsoft.com/office/officeart/2005/8/layout/hierarchy1"/>
    <dgm:cxn modelId="{64146B84-4CBF-478D-A102-6B33A8A1E3CD}" type="presParOf" srcId="{D2E91E9B-3A0F-496A-8A2B-AA4B31976B7F}" destId="{BC9AA74D-65A4-4227-B709-94AA12A6EB60}" srcOrd="2" destOrd="0" presId="urn:microsoft.com/office/officeart/2005/8/layout/hierarchy1"/>
    <dgm:cxn modelId="{2B3DD9D1-D5FF-4D7A-8198-8BD745B3BAD0}" type="presParOf" srcId="{D2E91E9B-3A0F-496A-8A2B-AA4B31976B7F}" destId="{A3C8BFF2-A78B-4554-9B0A-2AC897DE68D4}" srcOrd="3" destOrd="0" presId="urn:microsoft.com/office/officeart/2005/8/layout/hierarchy1"/>
    <dgm:cxn modelId="{DA82AB5B-480F-41B6-A224-CA4A93C9AB83}" type="presParOf" srcId="{A3C8BFF2-A78B-4554-9B0A-2AC897DE68D4}" destId="{1411B0FC-91F0-49D9-BF7E-5211BAB037AE}" srcOrd="0" destOrd="0" presId="urn:microsoft.com/office/officeart/2005/8/layout/hierarchy1"/>
    <dgm:cxn modelId="{612E51B7-041B-439C-9EBC-DCA040CE0C40}" type="presParOf" srcId="{1411B0FC-91F0-49D9-BF7E-5211BAB037AE}" destId="{E087D5CC-AF59-4EDA-A0FE-151B40DE4311}" srcOrd="0" destOrd="0" presId="urn:microsoft.com/office/officeart/2005/8/layout/hierarchy1"/>
    <dgm:cxn modelId="{2389D58A-0B57-4F22-AA4A-4C42F1BBD6E9}" type="presParOf" srcId="{1411B0FC-91F0-49D9-BF7E-5211BAB037AE}" destId="{1BB6E5D7-61ED-48DA-8D33-50CB68011C07}" srcOrd="1" destOrd="0" presId="urn:microsoft.com/office/officeart/2005/8/layout/hierarchy1"/>
    <dgm:cxn modelId="{2E24B568-8C5C-491A-92D9-C8A1606831A5}" type="presParOf" srcId="{A3C8BFF2-A78B-4554-9B0A-2AC897DE68D4}" destId="{103DBABD-BDF7-4ED6-A0AC-243ABE67B66E}" srcOrd="1" destOrd="0" presId="urn:microsoft.com/office/officeart/2005/8/layout/hierarchy1"/>
    <dgm:cxn modelId="{DB1C9DB4-86D1-4F86-9076-C19982B4A329}" type="presParOf" srcId="{103DBABD-BDF7-4ED6-A0AC-243ABE67B66E}" destId="{8E6FB2C9-A3A2-4496-AA8D-6A0419BDC856}" srcOrd="0" destOrd="0" presId="urn:microsoft.com/office/officeart/2005/8/layout/hierarchy1"/>
    <dgm:cxn modelId="{FC0373A6-C345-448B-9CB6-68B3957AB2F6}" type="presParOf" srcId="{103DBABD-BDF7-4ED6-A0AC-243ABE67B66E}" destId="{9581300B-55B8-46AD-B350-FF42F165AAC2}" srcOrd="1" destOrd="0" presId="urn:microsoft.com/office/officeart/2005/8/layout/hierarchy1"/>
    <dgm:cxn modelId="{181D249A-5FFF-4117-98C1-03B85B1F3128}" type="presParOf" srcId="{9581300B-55B8-46AD-B350-FF42F165AAC2}" destId="{76005B7E-0E62-40AD-A9F2-186BD6036354}" srcOrd="0" destOrd="0" presId="urn:microsoft.com/office/officeart/2005/8/layout/hierarchy1"/>
    <dgm:cxn modelId="{D4D34AAF-FB3E-4C8F-9728-CA45E2AF4411}" type="presParOf" srcId="{76005B7E-0E62-40AD-A9F2-186BD6036354}" destId="{6778EF30-A4F0-4833-8D7F-2BDCD54BF913}" srcOrd="0" destOrd="0" presId="urn:microsoft.com/office/officeart/2005/8/layout/hierarchy1"/>
    <dgm:cxn modelId="{5E792E29-17FD-4397-A58C-FDEA05CE1F19}" type="presParOf" srcId="{76005B7E-0E62-40AD-A9F2-186BD6036354}" destId="{5C6439D5-3417-48E1-B3F3-56477265DF1E}" srcOrd="1" destOrd="0" presId="urn:microsoft.com/office/officeart/2005/8/layout/hierarchy1"/>
    <dgm:cxn modelId="{F4ED51D0-7784-42FA-AB9B-0AAC2774338D}" type="presParOf" srcId="{9581300B-55B8-46AD-B350-FF42F165AAC2}" destId="{58CBAC2E-419D-4CE6-9B14-E9F210D3DC36}" srcOrd="1" destOrd="0" presId="urn:microsoft.com/office/officeart/2005/8/layout/hierarchy1"/>
    <dgm:cxn modelId="{AD3C4618-8BA9-4379-A303-63A4D2A19F2D}" type="presParOf" srcId="{58CBAC2E-419D-4CE6-9B14-E9F210D3DC36}" destId="{949713FA-FC39-4978-AE8C-670EF2C24103}" srcOrd="0" destOrd="0" presId="urn:microsoft.com/office/officeart/2005/8/layout/hierarchy1"/>
    <dgm:cxn modelId="{D079BD60-2AF1-4022-B794-D4E7234F5A15}" type="presParOf" srcId="{58CBAC2E-419D-4CE6-9B14-E9F210D3DC36}" destId="{0438582B-4F79-41DD-A355-251AEFBB693F}" srcOrd="1" destOrd="0" presId="urn:microsoft.com/office/officeart/2005/8/layout/hierarchy1"/>
    <dgm:cxn modelId="{D05B47A2-BF0D-44B8-BBC6-DB5BA22F5BB4}" type="presParOf" srcId="{0438582B-4F79-41DD-A355-251AEFBB693F}" destId="{FE6310B8-54C8-4FBF-BD49-E34933A4200C}" srcOrd="0" destOrd="0" presId="urn:microsoft.com/office/officeart/2005/8/layout/hierarchy1"/>
    <dgm:cxn modelId="{14BE8D31-0590-4A6C-8CE7-339E3EAFE87E}" type="presParOf" srcId="{FE6310B8-54C8-4FBF-BD49-E34933A4200C}" destId="{51111A0B-7D00-4900-8F88-DFE15B7B8BD3}" srcOrd="0" destOrd="0" presId="urn:microsoft.com/office/officeart/2005/8/layout/hierarchy1"/>
    <dgm:cxn modelId="{419543F1-E532-49C7-9394-D7787665CF0F}" type="presParOf" srcId="{FE6310B8-54C8-4FBF-BD49-E34933A4200C}" destId="{9B926D78-E5FA-42DA-8019-30329AE0C39F}" srcOrd="1" destOrd="0" presId="urn:microsoft.com/office/officeart/2005/8/layout/hierarchy1"/>
    <dgm:cxn modelId="{23B10CDA-0407-471E-9C68-E5C8BBFF6450}" type="presParOf" srcId="{0438582B-4F79-41DD-A355-251AEFBB693F}" destId="{2EACA226-BE37-4675-A23E-03058C08C841}" srcOrd="1" destOrd="0" presId="urn:microsoft.com/office/officeart/2005/8/layout/hierarchy1"/>
    <dgm:cxn modelId="{814EA25E-A425-4991-8192-7A0910AE38A1}" type="presParOf" srcId="{797B72F0-B855-4488-AA0C-020C27E0E7AB}" destId="{50FE9F61-4A96-43D9-B6C3-FFA4D409FD1D}" srcOrd="4" destOrd="0" presId="urn:microsoft.com/office/officeart/2005/8/layout/hierarchy1"/>
    <dgm:cxn modelId="{0867DB4F-6D25-4C04-8D26-F8529440E355}" type="presParOf" srcId="{797B72F0-B855-4488-AA0C-020C27E0E7AB}" destId="{F9EE9B16-7891-470F-AB9D-2A0F68CC42B8}" srcOrd="5" destOrd="0" presId="urn:microsoft.com/office/officeart/2005/8/layout/hierarchy1"/>
    <dgm:cxn modelId="{4F7090A2-8B9B-4237-AF5D-C13D9F07A7E2}" type="presParOf" srcId="{F9EE9B16-7891-470F-AB9D-2A0F68CC42B8}" destId="{3CF17F07-2803-4355-9D01-323605E66480}" srcOrd="0" destOrd="0" presId="urn:microsoft.com/office/officeart/2005/8/layout/hierarchy1"/>
    <dgm:cxn modelId="{AD1439AD-798F-4B0F-843A-13C96A5108BD}" type="presParOf" srcId="{3CF17F07-2803-4355-9D01-323605E66480}" destId="{70564732-B6EA-43BE-AC74-93B46550B2AF}" srcOrd="0" destOrd="0" presId="urn:microsoft.com/office/officeart/2005/8/layout/hierarchy1"/>
    <dgm:cxn modelId="{19AD8073-276D-460A-A30D-C7B96F796127}" type="presParOf" srcId="{3CF17F07-2803-4355-9D01-323605E66480}" destId="{2AEFF878-0DD9-4364-9E02-A230876AF36E}" srcOrd="1" destOrd="0" presId="urn:microsoft.com/office/officeart/2005/8/layout/hierarchy1"/>
    <dgm:cxn modelId="{8DE4B6D3-4A0D-49DB-A1E0-AF9008A6C059}" type="presParOf" srcId="{F9EE9B16-7891-470F-AB9D-2A0F68CC42B8}" destId="{67FBB681-E6E1-48CA-8BF8-535D1E7C0AA6}" srcOrd="1" destOrd="0" presId="urn:microsoft.com/office/officeart/2005/8/layout/hierarchy1"/>
    <dgm:cxn modelId="{930D8BAA-497F-43C1-9713-ED6C698C7519}" type="presParOf" srcId="{67FBB681-E6E1-48CA-8BF8-535D1E7C0AA6}" destId="{8C79E969-D0F0-44C4-8774-E48B418FC132}" srcOrd="0" destOrd="0" presId="urn:microsoft.com/office/officeart/2005/8/layout/hierarchy1"/>
    <dgm:cxn modelId="{15595647-04CB-4836-A62F-61F4D3E01067}" type="presParOf" srcId="{67FBB681-E6E1-48CA-8BF8-535D1E7C0AA6}" destId="{1C396C82-F2AA-4488-A1EF-509EE0088E60}" srcOrd="1" destOrd="0" presId="urn:microsoft.com/office/officeart/2005/8/layout/hierarchy1"/>
    <dgm:cxn modelId="{028BC996-3598-4C6F-9814-7EBB40E6EBAA}" type="presParOf" srcId="{1C396C82-F2AA-4488-A1EF-509EE0088E60}" destId="{D42CA083-DFC6-4F6D-AEE3-C67FD8DEC8FF}" srcOrd="0" destOrd="0" presId="urn:microsoft.com/office/officeart/2005/8/layout/hierarchy1"/>
    <dgm:cxn modelId="{CA10C3CF-F4C8-48C8-89EF-D62CFD7F4525}" type="presParOf" srcId="{D42CA083-DFC6-4F6D-AEE3-C67FD8DEC8FF}" destId="{4DD4FB4B-5AC9-4F90-B66B-9C2D6B8EDF82}" srcOrd="0" destOrd="0" presId="urn:microsoft.com/office/officeart/2005/8/layout/hierarchy1"/>
    <dgm:cxn modelId="{B33BEF0A-802F-4A5B-BCE0-48B668289828}" type="presParOf" srcId="{D42CA083-DFC6-4F6D-AEE3-C67FD8DEC8FF}" destId="{FE1D3E8C-46F5-4D90-91DF-60E08ADCC175}" srcOrd="1" destOrd="0" presId="urn:microsoft.com/office/officeart/2005/8/layout/hierarchy1"/>
    <dgm:cxn modelId="{386D9ACC-3589-4049-95AC-360FC213ACDE}" type="presParOf" srcId="{1C396C82-F2AA-4488-A1EF-509EE0088E60}" destId="{534427F5-2A50-4D4B-B5E5-95AC745CFC99}" srcOrd="1" destOrd="0" presId="urn:microsoft.com/office/officeart/2005/8/layout/hierarchy1"/>
    <dgm:cxn modelId="{C4D82531-D2EF-4F8F-A211-3C957D2EA62D}" type="presParOf" srcId="{534427F5-2A50-4D4B-B5E5-95AC745CFC99}" destId="{8DE35FBD-194E-459D-903C-2C90BEA8A55A}" srcOrd="0" destOrd="0" presId="urn:microsoft.com/office/officeart/2005/8/layout/hierarchy1"/>
    <dgm:cxn modelId="{0F0134D4-FA7C-45BC-993C-0A0A69328481}" type="presParOf" srcId="{534427F5-2A50-4D4B-B5E5-95AC745CFC99}" destId="{8820FD37-B96E-4ECC-96EF-42BB8F095CB6}" srcOrd="1" destOrd="0" presId="urn:microsoft.com/office/officeart/2005/8/layout/hierarchy1"/>
    <dgm:cxn modelId="{BDE4421B-4B71-4B60-B2EE-4DE77F13B63B}" type="presParOf" srcId="{8820FD37-B96E-4ECC-96EF-42BB8F095CB6}" destId="{2BF8FE7D-CD8A-4F3F-BFED-C399022F1475}" srcOrd="0" destOrd="0" presId="urn:microsoft.com/office/officeart/2005/8/layout/hierarchy1"/>
    <dgm:cxn modelId="{EA8F5BC3-87B6-424B-B062-69DE9D3E42E2}" type="presParOf" srcId="{2BF8FE7D-CD8A-4F3F-BFED-C399022F1475}" destId="{81197918-FD57-43F3-9C0F-1EEC935F1748}" srcOrd="0" destOrd="0" presId="urn:microsoft.com/office/officeart/2005/8/layout/hierarchy1"/>
    <dgm:cxn modelId="{9635BCFB-F6F5-4D9E-93A9-C292891FC1CA}" type="presParOf" srcId="{2BF8FE7D-CD8A-4F3F-BFED-C399022F1475}" destId="{9197FACC-6A6C-43CB-8972-AC9A77BE4E0E}" srcOrd="1" destOrd="0" presId="urn:microsoft.com/office/officeart/2005/8/layout/hierarchy1"/>
    <dgm:cxn modelId="{0660682F-6140-4088-8D89-914C66D8F600}" type="presParOf" srcId="{8820FD37-B96E-4ECC-96EF-42BB8F095CB6}" destId="{F5DC73F5-57D4-4FB2-B726-5190930AD212}" srcOrd="1" destOrd="0" presId="urn:microsoft.com/office/officeart/2005/8/layout/hierarchy1"/>
    <dgm:cxn modelId="{3A5E639F-33F8-4CB2-AD57-78A492DD52DD}" type="presParOf" srcId="{F5DC73F5-57D4-4FB2-B726-5190930AD212}" destId="{7E7E431A-2FE3-4D9F-A1C5-D3FEFD969A6A}" srcOrd="0" destOrd="0" presId="urn:microsoft.com/office/officeart/2005/8/layout/hierarchy1"/>
    <dgm:cxn modelId="{9BDF694D-13F6-49D3-A277-08834891BA2B}" type="presParOf" srcId="{F5DC73F5-57D4-4FB2-B726-5190930AD212}" destId="{EC6BCB3F-F5C0-4EF7-AC82-64BD9D4F642F}" srcOrd="1" destOrd="0" presId="urn:microsoft.com/office/officeart/2005/8/layout/hierarchy1"/>
    <dgm:cxn modelId="{F1FD8DA4-631E-4CFB-BF95-46EF8B15E17B}" type="presParOf" srcId="{EC6BCB3F-F5C0-4EF7-AC82-64BD9D4F642F}" destId="{CA8257CA-4F0D-4048-83A4-ECC51123BC13}" srcOrd="0" destOrd="0" presId="urn:microsoft.com/office/officeart/2005/8/layout/hierarchy1"/>
    <dgm:cxn modelId="{D083E829-326F-4EA8-92F1-2AF55BDB04FF}" type="presParOf" srcId="{CA8257CA-4F0D-4048-83A4-ECC51123BC13}" destId="{25F958C9-17B0-424C-B436-B37B88440F82}" srcOrd="0" destOrd="0" presId="urn:microsoft.com/office/officeart/2005/8/layout/hierarchy1"/>
    <dgm:cxn modelId="{236BC57E-8BA6-458E-B337-2DE3F1DA1227}" type="presParOf" srcId="{CA8257CA-4F0D-4048-83A4-ECC51123BC13}" destId="{91AAC46C-48FE-4FCA-9933-F21B7287AE8A}" srcOrd="1" destOrd="0" presId="urn:microsoft.com/office/officeart/2005/8/layout/hierarchy1"/>
    <dgm:cxn modelId="{147066E4-84A4-4225-98C8-7D45031CAAA1}" type="presParOf" srcId="{EC6BCB3F-F5C0-4EF7-AC82-64BD9D4F642F}" destId="{F25B3E9D-8D0F-4EF1-92DC-258E7FA1D56C}" srcOrd="1" destOrd="0" presId="urn:microsoft.com/office/officeart/2005/8/layout/hierarchy1"/>
    <dgm:cxn modelId="{4878B7BE-DA08-48F4-A8D9-C06C736704BB}" type="presParOf" srcId="{F25B3E9D-8D0F-4EF1-92DC-258E7FA1D56C}" destId="{D4FA1106-89A2-4C28-BD42-42450BFC9FAD}" srcOrd="0" destOrd="0" presId="urn:microsoft.com/office/officeart/2005/8/layout/hierarchy1"/>
    <dgm:cxn modelId="{2F0C6C07-47CE-4153-B7F4-F5DE2313F079}" type="presParOf" srcId="{F25B3E9D-8D0F-4EF1-92DC-258E7FA1D56C}" destId="{DADAA22D-FD35-49BD-A995-8C44A7821368}" srcOrd="1" destOrd="0" presId="urn:microsoft.com/office/officeart/2005/8/layout/hierarchy1"/>
    <dgm:cxn modelId="{B7BCC295-DB9B-4AAC-A775-0E10B2103841}" type="presParOf" srcId="{DADAA22D-FD35-49BD-A995-8C44A7821368}" destId="{8FA767C7-6EB3-41A7-AE18-08563303F88F}" srcOrd="0" destOrd="0" presId="urn:microsoft.com/office/officeart/2005/8/layout/hierarchy1"/>
    <dgm:cxn modelId="{9C8172CD-8D29-4743-92CD-6760421E2F4B}" type="presParOf" srcId="{8FA767C7-6EB3-41A7-AE18-08563303F88F}" destId="{60E88515-E67E-4B56-879B-C3698F273B29}" srcOrd="0" destOrd="0" presId="urn:microsoft.com/office/officeart/2005/8/layout/hierarchy1"/>
    <dgm:cxn modelId="{ED5E3F80-63AD-4A27-B5B5-9819BC157B0B}" type="presParOf" srcId="{8FA767C7-6EB3-41A7-AE18-08563303F88F}" destId="{13BB34AA-7A28-457C-9F67-B6DCE272D8C5}" srcOrd="1" destOrd="0" presId="urn:microsoft.com/office/officeart/2005/8/layout/hierarchy1"/>
    <dgm:cxn modelId="{93946B02-C17A-4968-8F1C-1F662E7F7727}" type="presParOf" srcId="{DADAA22D-FD35-49BD-A995-8C44A7821368}" destId="{804701FE-EB29-4F4A-A51C-E44E012949E4}" srcOrd="1" destOrd="0" presId="urn:microsoft.com/office/officeart/2005/8/layout/hierarchy1"/>
    <dgm:cxn modelId="{F784D2B4-4201-4A9C-A7E9-114D688A86BC}" type="presParOf" srcId="{804701FE-EB29-4F4A-A51C-E44E012949E4}" destId="{546788A2-48C3-4454-B67F-C9002039D2D2}" srcOrd="0" destOrd="0" presId="urn:microsoft.com/office/officeart/2005/8/layout/hierarchy1"/>
    <dgm:cxn modelId="{FD70877D-EDB6-4342-9861-65D5CF0821A8}" type="presParOf" srcId="{804701FE-EB29-4F4A-A51C-E44E012949E4}" destId="{96200C6B-C1D7-4F7B-8555-0DDB840A8DB6}" srcOrd="1" destOrd="0" presId="urn:microsoft.com/office/officeart/2005/8/layout/hierarchy1"/>
    <dgm:cxn modelId="{B0B2BEBC-AF80-4E69-98B9-2FB2C216552F}" type="presParOf" srcId="{96200C6B-C1D7-4F7B-8555-0DDB840A8DB6}" destId="{98103B2F-FEC8-4F71-99F0-28D9D0ADF218}" srcOrd="0" destOrd="0" presId="urn:microsoft.com/office/officeart/2005/8/layout/hierarchy1"/>
    <dgm:cxn modelId="{57A9B7FF-F387-4D43-A684-E491DE411EFC}" type="presParOf" srcId="{98103B2F-FEC8-4F71-99F0-28D9D0ADF218}" destId="{C85B7BB2-DCA9-436E-8F3F-0337602F89F6}" srcOrd="0" destOrd="0" presId="urn:microsoft.com/office/officeart/2005/8/layout/hierarchy1"/>
    <dgm:cxn modelId="{D826853B-D935-47C4-9FF6-9070E04D8911}" type="presParOf" srcId="{98103B2F-FEC8-4F71-99F0-28D9D0ADF218}" destId="{C8D2932D-D2AD-4E67-B65C-876EF4101F30}" srcOrd="1" destOrd="0" presId="urn:microsoft.com/office/officeart/2005/8/layout/hierarchy1"/>
    <dgm:cxn modelId="{D2CB058C-F754-4BD4-96B6-ED92B402F3B5}" type="presParOf" srcId="{96200C6B-C1D7-4F7B-8555-0DDB840A8DB6}" destId="{2C60BBFE-8ED0-48B9-BFBB-0D35EE154D19}" srcOrd="1" destOrd="0" presId="urn:microsoft.com/office/officeart/2005/8/layout/hierarchy1"/>
    <dgm:cxn modelId="{4D74E3ED-B90D-412F-9B03-98DE57AA50CD}" type="presParOf" srcId="{2C60BBFE-8ED0-48B9-BFBB-0D35EE154D19}" destId="{82688EE9-A6F6-42D5-924A-C6DE17FBE287}" srcOrd="0" destOrd="0" presId="urn:microsoft.com/office/officeart/2005/8/layout/hierarchy1"/>
    <dgm:cxn modelId="{2E1F881B-E5F6-4590-BE5E-2720BBFF1283}" type="presParOf" srcId="{2C60BBFE-8ED0-48B9-BFBB-0D35EE154D19}" destId="{84B2FE5F-B0F6-4CCD-8E7C-4A4A7AE5FFA8}" srcOrd="1" destOrd="0" presId="urn:microsoft.com/office/officeart/2005/8/layout/hierarchy1"/>
    <dgm:cxn modelId="{CE0F58DE-035E-4610-AB32-56C1DBFBEB77}" type="presParOf" srcId="{84B2FE5F-B0F6-4CCD-8E7C-4A4A7AE5FFA8}" destId="{59E62510-09BD-400C-B0EF-0A3315E37D75}" srcOrd="0" destOrd="0" presId="urn:microsoft.com/office/officeart/2005/8/layout/hierarchy1"/>
    <dgm:cxn modelId="{DA14EB06-96BE-433E-A92B-75F06B87D6EB}" type="presParOf" srcId="{59E62510-09BD-400C-B0EF-0A3315E37D75}" destId="{7292F3E1-F15F-43A1-B806-CB46CFB59341}" srcOrd="0" destOrd="0" presId="urn:microsoft.com/office/officeart/2005/8/layout/hierarchy1"/>
    <dgm:cxn modelId="{76B2645F-BDA5-47F8-8273-2B61AC049A2F}" type="presParOf" srcId="{59E62510-09BD-400C-B0EF-0A3315E37D75}" destId="{C56E4873-694B-47B5-9AFF-16CEA65776B9}" srcOrd="1" destOrd="0" presId="urn:microsoft.com/office/officeart/2005/8/layout/hierarchy1"/>
    <dgm:cxn modelId="{D8ED9766-9B09-491D-A422-F85116A3DE93}" type="presParOf" srcId="{84B2FE5F-B0F6-4CCD-8E7C-4A4A7AE5FFA8}" destId="{6FA4772F-E049-4769-BFD5-E3A8F20750D9}" srcOrd="1" destOrd="0" presId="urn:microsoft.com/office/officeart/2005/8/layout/hierarchy1"/>
    <dgm:cxn modelId="{3AFFE006-BD94-49D4-990E-DD28091D6847}" type="presParOf" srcId="{6FA4772F-E049-4769-BFD5-E3A8F20750D9}" destId="{3C91611B-9D85-4CA2-9076-26F3C87F238B}" srcOrd="0" destOrd="0" presId="urn:microsoft.com/office/officeart/2005/8/layout/hierarchy1"/>
    <dgm:cxn modelId="{91CB1FF6-67DD-45B7-8C57-E64F12B3CEEF}" type="presParOf" srcId="{6FA4772F-E049-4769-BFD5-E3A8F20750D9}" destId="{E34F7032-5406-4524-8A2A-9D66B7DE3471}" srcOrd="1" destOrd="0" presId="urn:microsoft.com/office/officeart/2005/8/layout/hierarchy1"/>
    <dgm:cxn modelId="{B0F8D7CC-9D78-4915-94A6-897A48F7D910}" type="presParOf" srcId="{E34F7032-5406-4524-8A2A-9D66B7DE3471}" destId="{7D863399-152C-4264-A8EA-5ECC084BCD57}" srcOrd="0" destOrd="0" presId="urn:microsoft.com/office/officeart/2005/8/layout/hierarchy1"/>
    <dgm:cxn modelId="{7417665B-E594-41F6-BCAD-2A4C3E2FB8B4}" type="presParOf" srcId="{7D863399-152C-4264-A8EA-5ECC084BCD57}" destId="{6AFEE42A-E99F-4ABE-96C2-F5FE13376F38}" srcOrd="0" destOrd="0" presId="urn:microsoft.com/office/officeart/2005/8/layout/hierarchy1"/>
    <dgm:cxn modelId="{EF097A7A-A6EB-4D33-BB7A-D46A38B6B957}" type="presParOf" srcId="{7D863399-152C-4264-A8EA-5ECC084BCD57}" destId="{3B2F02C4-F007-4DF3-8841-BBA082FB3B10}" srcOrd="1" destOrd="0" presId="urn:microsoft.com/office/officeart/2005/8/layout/hierarchy1"/>
    <dgm:cxn modelId="{2748AD85-8B02-409C-A652-34B30F0FD469}" type="presParOf" srcId="{E34F7032-5406-4524-8A2A-9D66B7DE3471}" destId="{43C04FCE-2D70-4857-9DD4-7D8CF9A1CCFE}" srcOrd="1" destOrd="0" presId="urn:microsoft.com/office/officeart/2005/8/layout/hierarchy1"/>
    <dgm:cxn modelId="{54D718A9-BABC-491B-A661-83FA8912582E}" type="presParOf" srcId="{67FBB681-E6E1-48CA-8BF8-535D1E7C0AA6}" destId="{83A179A5-478A-4AF1-AC8E-53E7E4CFF60F}" srcOrd="2" destOrd="0" presId="urn:microsoft.com/office/officeart/2005/8/layout/hierarchy1"/>
    <dgm:cxn modelId="{5C884AC8-336F-49E3-BD8E-2884A528FB97}" type="presParOf" srcId="{67FBB681-E6E1-48CA-8BF8-535D1E7C0AA6}" destId="{9E5BC076-0D53-41A4-842B-DC7E497B0A6A}" srcOrd="3" destOrd="0" presId="urn:microsoft.com/office/officeart/2005/8/layout/hierarchy1"/>
    <dgm:cxn modelId="{42F1EA47-4750-41F7-80C2-7E8904898D54}" type="presParOf" srcId="{9E5BC076-0D53-41A4-842B-DC7E497B0A6A}" destId="{9D74DD7B-9BCD-45AB-BFF2-4F22C47E3EE9}" srcOrd="0" destOrd="0" presId="urn:microsoft.com/office/officeart/2005/8/layout/hierarchy1"/>
    <dgm:cxn modelId="{4A775FB8-AA27-46C3-A386-490FB19C2023}" type="presParOf" srcId="{9D74DD7B-9BCD-45AB-BFF2-4F22C47E3EE9}" destId="{204B3A2A-A9D7-4F9F-B28B-D5E0F9560872}" srcOrd="0" destOrd="0" presId="urn:microsoft.com/office/officeart/2005/8/layout/hierarchy1"/>
    <dgm:cxn modelId="{7786E133-2490-4A72-B3BF-F77008E04037}" type="presParOf" srcId="{9D74DD7B-9BCD-45AB-BFF2-4F22C47E3EE9}" destId="{8BD9DDB0-787A-492F-B728-2F9E83271353}" srcOrd="1" destOrd="0" presId="urn:microsoft.com/office/officeart/2005/8/layout/hierarchy1"/>
    <dgm:cxn modelId="{F7DD421F-2C78-4FEA-9740-8F2F1DE6DB3D}" type="presParOf" srcId="{9E5BC076-0D53-41A4-842B-DC7E497B0A6A}" destId="{22EAF84B-C5E2-45B5-B530-6D10CB4D9AA1}" srcOrd="1" destOrd="0" presId="urn:microsoft.com/office/officeart/2005/8/layout/hierarchy1"/>
    <dgm:cxn modelId="{69D101BA-1F79-4932-A398-1A4DBB3852EA}" type="presParOf" srcId="{22EAF84B-C5E2-45B5-B530-6D10CB4D9AA1}" destId="{0B76B629-3DF9-4EBC-B01B-E4BDF764E83A}" srcOrd="0" destOrd="0" presId="urn:microsoft.com/office/officeart/2005/8/layout/hierarchy1"/>
    <dgm:cxn modelId="{F00EC163-00E2-4082-9FFF-AA0B353D77F8}" type="presParOf" srcId="{22EAF84B-C5E2-45B5-B530-6D10CB4D9AA1}" destId="{EE2AE9A9-1B27-444F-A7B5-AA6B698B7A10}" srcOrd="1" destOrd="0" presId="urn:microsoft.com/office/officeart/2005/8/layout/hierarchy1"/>
    <dgm:cxn modelId="{459362AB-A305-48E0-BD8B-A83D4B427E2B}" type="presParOf" srcId="{EE2AE9A9-1B27-444F-A7B5-AA6B698B7A10}" destId="{C6872EEE-097C-41CC-AC52-E1DC3E6BF8D0}" srcOrd="0" destOrd="0" presId="urn:microsoft.com/office/officeart/2005/8/layout/hierarchy1"/>
    <dgm:cxn modelId="{F3FE6F95-8907-44BF-A4F2-B7AF8F2E58D4}" type="presParOf" srcId="{C6872EEE-097C-41CC-AC52-E1DC3E6BF8D0}" destId="{0A9FA660-62BA-415D-AAF0-072DDF6B929B}" srcOrd="0" destOrd="0" presId="urn:microsoft.com/office/officeart/2005/8/layout/hierarchy1"/>
    <dgm:cxn modelId="{048FCDB0-EB06-4B03-9FF8-C43D78A2DD8B}" type="presParOf" srcId="{C6872EEE-097C-41CC-AC52-E1DC3E6BF8D0}" destId="{1508A005-EDB9-4C85-9EA9-363D8A298BCC}" srcOrd="1" destOrd="0" presId="urn:microsoft.com/office/officeart/2005/8/layout/hierarchy1"/>
    <dgm:cxn modelId="{5F4D75A7-2DCA-4EBD-A685-475A06C8D6CE}" type="presParOf" srcId="{EE2AE9A9-1B27-444F-A7B5-AA6B698B7A10}" destId="{6FD5DC14-E410-4E80-AFE6-B04BC57F30C7}" srcOrd="1" destOrd="0" presId="urn:microsoft.com/office/officeart/2005/8/layout/hierarchy1"/>
    <dgm:cxn modelId="{3EE92FB3-6A52-4F67-9D6E-D1E38D09AFCC}" type="presParOf" srcId="{6FD5DC14-E410-4E80-AFE6-B04BC57F30C7}" destId="{3579E186-A17C-45C0-BD1C-A423916FB083}" srcOrd="0" destOrd="0" presId="urn:microsoft.com/office/officeart/2005/8/layout/hierarchy1"/>
    <dgm:cxn modelId="{22E42BA0-2E05-49A5-BCC6-122A8BAAA432}" type="presParOf" srcId="{6FD5DC14-E410-4E80-AFE6-B04BC57F30C7}" destId="{66F8985F-A51E-452D-A3EC-969E53B17D10}" srcOrd="1" destOrd="0" presId="urn:microsoft.com/office/officeart/2005/8/layout/hierarchy1"/>
    <dgm:cxn modelId="{D24CDC4F-8105-40F5-B1D2-E10509386386}" type="presParOf" srcId="{66F8985F-A51E-452D-A3EC-969E53B17D10}" destId="{E06313B6-9B05-4A69-8A80-76A7BD2F3602}" srcOrd="0" destOrd="0" presId="urn:microsoft.com/office/officeart/2005/8/layout/hierarchy1"/>
    <dgm:cxn modelId="{2FE6A5BD-127D-4C9B-8D95-6F18DD64FDAF}" type="presParOf" srcId="{E06313B6-9B05-4A69-8A80-76A7BD2F3602}" destId="{11780903-E577-4686-8819-7655907D9463}" srcOrd="0" destOrd="0" presId="urn:microsoft.com/office/officeart/2005/8/layout/hierarchy1"/>
    <dgm:cxn modelId="{DCF88605-F808-48A5-95EF-420C8C9E0A87}" type="presParOf" srcId="{E06313B6-9B05-4A69-8A80-76A7BD2F3602}" destId="{FF957FED-5A9D-46C0-99A4-CDA150C0949E}" srcOrd="1" destOrd="0" presId="urn:microsoft.com/office/officeart/2005/8/layout/hierarchy1"/>
    <dgm:cxn modelId="{C6E876DF-B58F-4DAF-ACEE-E30C5F05742B}" type="presParOf" srcId="{66F8985F-A51E-452D-A3EC-969E53B17D10}" destId="{9D28DF3A-58A7-4396-A8B9-A6520F82C615}" srcOrd="1" destOrd="0" presId="urn:microsoft.com/office/officeart/2005/8/layout/hierarchy1"/>
    <dgm:cxn modelId="{11F5CFC0-7669-4425-ADAE-C8A131E56DDD}" type="presParOf" srcId="{9D28DF3A-58A7-4396-A8B9-A6520F82C615}" destId="{EBB39A5D-391A-49ED-B846-3E16ED027ED9}" srcOrd="0" destOrd="0" presId="urn:microsoft.com/office/officeart/2005/8/layout/hierarchy1"/>
    <dgm:cxn modelId="{3AC80DB9-066B-452A-B04C-5C6758730738}" type="presParOf" srcId="{9D28DF3A-58A7-4396-A8B9-A6520F82C615}" destId="{52B03541-9E3E-40A2-B44D-BFCD933B3E7B}" srcOrd="1" destOrd="0" presId="urn:microsoft.com/office/officeart/2005/8/layout/hierarchy1"/>
    <dgm:cxn modelId="{CAA36AC1-FD01-4C3F-B7AA-6F2A789E0342}" type="presParOf" srcId="{52B03541-9E3E-40A2-B44D-BFCD933B3E7B}" destId="{B5F129A4-2378-4C33-AFC3-341281B75D76}" srcOrd="0" destOrd="0" presId="urn:microsoft.com/office/officeart/2005/8/layout/hierarchy1"/>
    <dgm:cxn modelId="{D2B9EAC8-8E04-42AE-A79A-EFABF5991201}" type="presParOf" srcId="{B5F129A4-2378-4C33-AFC3-341281B75D76}" destId="{7C1C870F-F7D8-4E77-A836-FBCE19DA4264}" srcOrd="0" destOrd="0" presId="urn:microsoft.com/office/officeart/2005/8/layout/hierarchy1"/>
    <dgm:cxn modelId="{A69A968A-5D18-4552-8540-7F039228B6B4}" type="presParOf" srcId="{B5F129A4-2378-4C33-AFC3-341281B75D76}" destId="{9F25F101-37D6-4C7A-91B0-0ED05B8070D5}" srcOrd="1" destOrd="0" presId="urn:microsoft.com/office/officeart/2005/8/layout/hierarchy1"/>
    <dgm:cxn modelId="{D5727F99-8676-4BF9-B817-05EEAAEA9481}" type="presParOf" srcId="{52B03541-9E3E-40A2-B44D-BFCD933B3E7B}" destId="{18EAD179-CD47-48A4-BCC4-A2001F7F3227}" srcOrd="1" destOrd="0" presId="urn:microsoft.com/office/officeart/2005/8/layout/hierarchy1"/>
    <dgm:cxn modelId="{93FFFE87-5FE7-47C2-8E6F-E86D96874FB7}" type="presParOf" srcId="{67FBB681-E6E1-48CA-8BF8-535D1E7C0AA6}" destId="{E2BC171E-CA39-4544-88D0-B12E4516E497}" srcOrd="4" destOrd="0" presId="urn:microsoft.com/office/officeart/2005/8/layout/hierarchy1"/>
    <dgm:cxn modelId="{A89C8487-27B1-4A55-AAF9-1088A0AEA672}" type="presParOf" srcId="{67FBB681-E6E1-48CA-8BF8-535D1E7C0AA6}" destId="{38C860D0-304D-42B9-AE4B-A8FD08176AA8}" srcOrd="5" destOrd="0" presId="urn:microsoft.com/office/officeart/2005/8/layout/hierarchy1"/>
    <dgm:cxn modelId="{F97AFB3A-FA0F-41CC-812A-0A7B23B5E66C}" type="presParOf" srcId="{38C860D0-304D-42B9-AE4B-A8FD08176AA8}" destId="{D6909FBB-87C0-4ECA-AD87-6C45288065A5}" srcOrd="0" destOrd="0" presId="urn:microsoft.com/office/officeart/2005/8/layout/hierarchy1"/>
    <dgm:cxn modelId="{DC98826F-D112-4EAB-B5E8-FB71D5035FB4}" type="presParOf" srcId="{D6909FBB-87C0-4ECA-AD87-6C45288065A5}" destId="{A5756F03-2A3E-45E4-8C74-75A2F495B775}" srcOrd="0" destOrd="0" presId="urn:microsoft.com/office/officeart/2005/8/layout/hierarchy1"/>
    <dgm:cxn modelId="{40CF9284-E585-412F-96CD-9C3C79EF5813}" type="presParOf" srcId="{D6909FBB-87C0-4ECA-AD87-6C45288065A5}" destId="{09008CC3-E4E6-4944-BB75-73D32A8527B6}" srcOrd="1" destOrd="0" presId="urn:microsoft.com/office/officeart/2005/8/layout/hierarchy1"/>
    <dgm:cxn modelId="{0FC71880-C216-44E0-9C30-94C2DB49EF8A}" type="presParOf" srcId="{38C860D0-304D-42B9-AE4B-A8FD08176AA8}" destId="{1572EFC4-5AC7-4FE0-A914-B5A446251518}" srcOrd="1" destOrd="0" presId="urn:microsoft.com/office/officeart/2005/8/layout/hierarchy1"/>
    <dgm:cxn modelId="{A58E45DE-C287-4906-8E47-DFD50D287194}" type="presParOf" srcId="{1572EFC4-5AC7-4FE0-A914-B5A446251518}" destId="{60972695-3BC8-44D5-8FA3-636015484469}" srcOrd="0" destOrd="0" presId="urn:microsoft.com/office/officeart/2005/8/layout/hierarchy1"/>
    <dgm:cxn modelId="{AFB01C87-1D62-4421-934A-AE312D55460B}" type="presParOf" srcId="{1572EFC4-5AC7-4FE0-A914-B5A446251518}" destId="{F004C594-7F65-4F71-AA63-005EB0FD2F22}" srcOrd="1" destOrd="0" presId="urn:microsoft.com/office/officeart/2005/8/layout/hierarchy1"/>
    <dgm:cxn modelId="{FFB02579-6331-4218-AFC4-A1A27F9D6E5A}" type="presParOf" srcId="{F004C594-7F65-4F71-AA63-005EB0FD2F22}" destId="{44FA5BEC-3B44-435F-B06C-80B52E939599}" srcOrd="0" destOrd="0" presId="urn:microsoft.com/office/officeart/2005/8/layout/hierarchy1"/>
    <dgm:cxn modelId="{92880BCA-CF39-4FE5-8BBA-D2DCC7E7A395}" type="presParOf" srcId="{44FA5BEC-3B44-435F-B06C-80B52E939599}" destId="{D06935DA-3B98-4F42-B6CF-A035906BA032}" srcOrd="0" destOrd="0" presId="urn:microsoft.com/office/officeart/2005/8/layout/hierarchy1"/>
    <dgm:cxn modelId="{283C6D0B-5672-45EF-83EC-4FE3084327D7}" type="presParOf" srcId="{44FA5BEC-3B44-435F-B06C-80B52E939599}" destId="{135FC155-91BF-4670-B21B-C774CF595EF9}" srcOrd="1" destOrd="0" presId="urn:microsoft.com/office/officeart/2005/8/layout/hierarchy1"/>
    <dgm:cxn modelId="{01B8D727-7763-431F-A524-D918AA4C6D9F}" type="presParOf" srcId="{F004C594-7F65-4F71-AA63-005EB0FD2F22}" destId="{BFBAE021-B6A6-4BEE-953B-3E0427B565D4}" srcOrd="1" destOrd="0" presId="urn:microsoft.com/office/officeart/2005/8/layout/hierarchy1"/>
    <dgm:cxn modelId="{58A5A1DD-F78F-4A47-B370-5F8F31043F95}" type="presParOf" srcId="{BFBAE021-B6A6-4BEE-953B-3E0427B565D4}" destId="{70789757-8D1B-4FD7-BCD4-733DF3160CBD}" srcOrd="0" destOrd="0" presId="urn:microsoft.com/office/officeart/2005/8/layout/hierarchy1"/>
    <dgm:cxn modelId="{28B708D2-8688-40BA-B795-6822FB9237A1}" type="presParOf" srcId="{BFBAE021-B6A6-4BEE-953B-3E0427B565D4}" destId="{23AD9B23-F56F-458E-A60A-1139FF486293}" srcOrd="1" destOrd="0" presId="urn:microsoft.com/office/officeart/2005/8/layout/hierarchy1"/>
    <dgm:cxn modelId="{0C1F4CAB-752E-410F-A318-B44ACB300DE5}" type="presParOf" srcId="{23AD9B23-F56F-458E-A60A-1139FF486293}" destId="{C21B2746-B5AF-4929-9045-65229E2EEB53}" srcOrd="0" destOrd="0" presId="urn:microsoft.com/office/officeart/2005/8/layout/hierarchy1"/>
    <dgm:cxn modelId="{8C929012-2048-4469-9E72-1B15EABBF487}" type="presParOf" srcId="{C21B2746-B5AF-4929-9045-65229E2EEB53}" destId="{654E37EC-8152-4F3E-ADB9-FCB98F089FA0}" srcOrd="0" destOrd="0" presId="urn:microsoft.com/office/officeart/2005/8/layout/hierarchy1"/>
    <dgm:cxn modelId="{6E466AEA-472B-4FF4-ACAE-6EBBA70B984F}" type="presParOf" srcId="{C21B2746-B5AF-4929-9045-65229E2EEB53}" destId="{178C9662-CC27-42F4-AAD0-5A725C5F5A4D}" srcOrd="1" destOrd="0" presId="urn:microsoft.com/office/officeart/2005/8/layout/hierarchy1"/>
    <dgm:cxn modelId="{95097AA9-90CD-4705-99D3-7A48A79819E5}" type="presParOf" srcId="{23AD9B23-F56F-458E-A60A-1139FF486293}" destId="{38AC285D-9356-4138-B3E8-0576E928380B}" srcOrd="1" destOrd="0" presId="urn:microsoft.com/office/officeart/2005/8/layout/hierarchy1"/>
    <dgm:cxn modelId="{BAF73AD1-A732-490D-88F3-E3955C5BE0E2}" type="presParOf" srcId="{38AC285D-9356-4138-B3E8-0576E928380B}" destId="{3C1453D6-2394-4FE2-9A94-EC1FDA8E39D1}" srcOrd="0" destOrd="0" presId="urn:microsoft.com/office/officeart/2005/8/layout/hierarchy1"/>
    <dgm:cxn modelId="{ABDB023A-325E-48EA-87E4-34876DC8B664}" type="presParOf" srcId="{38AC285D-9356-4138-B3E8-0576E928380B}" destId="{B095DB11-462F-40D2-AA3F-2E7C9BC965BD}" srcOrd="1" destOrd="0" presId="urn:microsoft.com/office/officeart/2005/8/layout/hierarchy1"/>
    <dgm:cxn modelId="{91370CDC-CF72-4D63-AEE0-9FDFB723D8A0}" type="presParOf" srcId="{B095DB11-462F-40D2-AA3F-2E7C9BC965BD}" destId="{2468FBB4-626F-4517-97E1-C5361A60F4EB}" srcOrd="0" destOrd="0" presId="urn:microsoft.com/office/officeart/2005/8/layout/hierarchy1"/>
    <dgm:cxn modelId="{152B217D-5F32-4D8E-9F6D-26DD61354C87}" type="presParOf" srcId="{2468FBB4-626F-4517-97E1-C5361A60F4EB}" destId="{9529A594-01AB-40FE-824F-86E21D434E19}" srcOrd="0" destOrd="0" presId="urn:microsoft.com/office/officeart/2005/8/layout/hierarchy1"/>
    <dgm:cxn modelId="{CCE7847F-53DC-4CD6-8DF1-82E0D76540E7}" type="presParOf" srcId="{2468FBB4-626F-4517-97E1-C5361A60F4EB}" destId="{2BB84039-0BCF-48A5-90EA-3C8521888881}" srcOrd="1" destOrd="0" presId="urn:microsoft.com/office/officeart/2005/8/layout/hierarchy1"/>
    <dgm:cxn modelId="{504916C7-5E8D-42BB-9985-DC4655D298F7}" type="presParOf" srcId="{B095DB11-462F-40D2-AA3F-2E7C9BC965BD}" destId="{8E8FA7A8-DA9F-418A-8B39-9229623C4FC1}" srcOrd="1" destOrd="0" presId="urn:microsoft.com/office/officeart/2005/8/layout/hierarchy1"/>
    <dgm:cxn modelId="{4D54E414-6C1E-4581-BB86-D6FBBDA85572}" type="presParOf" srcId="{8E8FA7A8-DA9F-418A-8B39-9229623C4FC1}" destId="{DC55ED9B-BC4A-40A2-B877-B978FB2E18B8}" srcOrd="0" destOrd="0" presId="urn:microsoft.com/office/officeart/2005/8/layout/hierarchy1"/>
    <dgm:cxn modelId="{92B05554-D1A0-4631-8755-161431A6A5C8}" type="presParOf" srcId="{8E8FA7A8-DA9F-418A-8B39-9229623C4FC1}" destId="{2136E02E-A7E2-44B1-9E9C-94DD17987E54}" srcOrd="1" destOrd="0" presId="urn:microsoft.com/office/officeart/2005/8/layout/hierarchy1"/>
    <dgm:cxn modelId="{3E10BF6C-B0C5-4DAD-9249-D22B82E80887}" type="presParOf" srcId="{2136E02E-A7E2-44B1-9E9C-94DD17987E54}" destId="{F390F921-37F2-4A84-A80D-A1C68AB960B3}" srcOrd="0" destOrd="0" presId="urn:microsoft.com/office/officeart/2005/8/layout/hierarchy1"/>
    <dgm:cxn modelId="{5309709E-8766-4725-A9D7-E9C8B9C902A4}" type="presParOf" srcId="{F390F921-37F2-4A84-A80D-A1C68AB960B3}" destId="{49A0CE62-8C3E-4C83-A807-D038A8DD08E1}" srcOrd="0" destOrd="0" presId="urn:microsoft.com/office/officeart/2005/8/layout/hierarchy1"/>
    <dgm:cxn modelId="{10D7332C-3619-4C0D-B8A7-A9958699E2E2}" type="presParOf" srcId="{F390F921-37F2-4A84-A80D-A1C68AB960B3}" destId="{46FBCE85-E60E-423C-8154-94058DDC5A81}" srcOrd="1" destOrd="0" presId="urn:microsoft.com/office/officeart/2005/8/layout/hierarchy1"/>
    <dgm:cxn modelId="{1E452C99-75AA-471A-8DD2-C442D27B8FE8}" type="presParOf" srcId="{2136E02E-A7E2-44B1-9E9C-94DD17987E54}" destId="{982601DF-C06B-48D2-B855-97B30706A68C}" srcOrd="1" destOrd="0" presId="urn:microsoft.com/office/officeart/2005/8/layout/hierarchy1"/>
    <dgm:cxn modelId="{61DCE61D-D94F-4338-A460-DF10293713C7}" type="presParOf" srcId="{67FBB681-E6E1-48CA-8BF8-535D1E7C0AA6}" destId="{EB96481B-C00C-4482-A049-CC20B9013825}" srcOrd="6" destOrd="0" presId="urn:microsoft.com/office/officeart/2005/8/layout/hierarchy1"/>
    <dgm:cxn modelId="{1B9CB398-13AA-4FA0-90C7-30E69A52B7E6}" type="presParOf" srcId="{67FBB681-E6E1-48CA-8BF8-535D1E7C0AA6}" destId="{36026AB3-E686-40BF-8DD3-F160D134D3DD}" srcOrd="7" destOrd="0" presId="urn:microsoft.com/office/officeart/2005/8/layout/hierarchy1"/>
    <dgm:cxn modelId="{C7274494-89D7-4488-A4AF-0CBAF795470C}" type="presParOf" srcId="{36026AB3-E686-40BF-8DD3-F160D134D3DD}" destId="{70366EC3-8314-4017-9B78-A419BAD4D491}" srcOrd="0" destOrd="0" presId="urn:microsoft.com/office/officeart/2005/8/layout/hierarchy1"/>
    <dgm:cxn modelId="{5258EFBA-9A04-4D47-9B10-83B49C4C8264}" type="presParOf" srcId="{70366EC3-8314-4017-9B78-A419BAD4D491}" destId="{1840C306-6970-40B8-85C8-108ABC4A0509}" srcOrd="0" destOrd="0" presId="urn:microsoft.com/office/officeart/2005/8/layout/hierarchy1"/>
    <dgm:cxn modelId="{CB51CDD1-61B6-4A05-9E7E-459182967214}" type="presParOf" srcId="{70366EC3-8314-4017-9B78-A419BAD4D491}" destId="{4B887064-7685-44AC-83BA-D43B6AE0850D}" srcOrd="1" destOrd="0" presId="urn:microsoft.com/office/officeart/2005/8/layout/hierarchy1"/>
    <dgm:cxn modelId="{E65B2330-E818-414D-AD3C-B05535D50883}" type="presParOf" srcId="{36026AB3-E686-40BF-8DD3-F160D134D3DD}" destId="{2EC699E5-8112-451E-A5F5-21B9E2C75A2F}" srcOrd="1" destOrd="0" presId="urn:microsoft.com/office/officeart/2005/8/layout/hierarchy1"/>
    <dgm:cxn modelId="{8A38D725-9451-4B02-90F4-8770DFA9387F}" type="presParOf" srcId="{2EC699E5-8112-451E-A5F5-21B9E2C75A2F}" destId="{8303BAA3-A3CE-4402-9331-1B016C81E20F}" srcOrd="0" destOrd="0" presId="urn:microsoft.com/office/officeart/2005/8/layout/hierarchy1"/>
    <dgm:cxn modelId="{50A40D91-5192-4E03-8561-8FAC41AF05FB}" type="presParOf" srcId="{2EC699E5-8112-451E-A5F5-21B9E2C75A2F}" destId="{F3B8F183-46F0-49E2-966A-A28482938AF6}" srcOrd="1" destOrd="0" presId="urn:microsoft.com/office/officeart/2005/8/layout/hierarchy1"/>
    <dgm:cxn modelId="{C32A25D3-EC6B-4BB4-9CD8-0019FE13CD89}" type="presParOf" srcId="{F3B8F183-46F0-49E2-966A-A28482938AF6}" destId="{5678FE82-525A-4ED4-8ABA-52F545B59858}" srcOrd="0" destOrd="0" presId="urn:microsoft.com/office/officeart/2005/8/layout/hierarchy1"/>
    <dgm:cxn modelId="{FA629F65-4DE3-4447-AD4A-7FFFF4A3523E}" type="presParOf" srcId="{5678FE82-525A-4ED4-8ABA-52F545B59858}" destId="{7E98140E-3D79-449D-A090-CE847248DB2A}" srcOrd="0" destOrd="0" presId="urn:microsoft.com/office/officeart/2005/8/layout/hierarchy1"/>
    <dgm:cxn modelId="{35365953-A65B-48C2-88C8-46AE38D6C817}" type="presParOf" srcId="{5678FE82-525A-4ED4-8ABA-52F545B59858}" destId="{3F8B908F-9742-4515-91E4-8BC1FABF703D}" srcOrd="1" destOrd="0" presId="urn:microsoft.com/office/officeart/2005/8/layout/hierarchy1"/>
    <dgm:cxn modelId="{F05AE3E2-831B-4DCD-89DD-D70E87F2C175}" type="presParOf" srcId="{F3B8F183-46F0-49E2-966A-A28482938AF6}" destId="{2B22760E-D176-4EE5-A1C9-00EC05B23969}" srcOrd="1" destOrd="0" presId="urn:microsoft.com/office/officeart/2005/8/layout/hierarchy1"/>
    <dgm:cxn modelId="{A499DAE3-810F-4745-8D3E-1CF00F1B8FD3}" type="presParOf" srcId="{2B22760E-D176-4EE5-A1C9-00EC05B23969}" destId="{C7952B03-7BEC-4C16-8534-B04A689D454B}" srcOrd="0" destOrd="0" presId="urn:microsoft.com/office/officeart/2005/8/layout/hierarchy1"/>
    <dgm:cxn modelId="{566F3D6F-ADE3-4C6E-998C-38974399AEBD}" type="presParOf" srcId="{2B22760E-D176-4EE5-A1C9-00EC05B23969}" destId="{28AD8B3A-F85D-4D43-B13E-53CD3150AF21}" srcOrd="1" destOrd="0" presId="urn:microsoft.com/office/officeart/2005/8/layout/hierarchy1"/>
    <dgm:cxn modelId="{8DA1C067-E6E8-40E7-9DB8-033D7DA7E141}" type="presParOf" srcId="{28AD8B3A-F85D-4D43-B13E-53CD3150AF21}" destId="{A11819D0-5664-4472-8EE8-1E9E36BEB777}" srcOrd="0" destOrd="0" presId="urn:microsoft.com/office/officeart/2005/8/layout/hierarchy1"/>
    <dgm:cxn modelId="{C433505A-62C6-4B2E-B839-01B5FC6595FC}" type="presParOf" srcId="{A11819D0-5664-4472-8EE8-1E9E36BEB777}" destId="{7ACF35D8-82AC-446D-8090-F753B4E1D882}" srcOrd="0" destOrd="0" presId="urn:microsoft.com/office/officeart/2005/8/layout/hierarchy1"/>
    <dgm:cxn modelId="{205A159D-BF6B-403F-8FCD-06CB6F8BEDE0}" type="presParOf" srcId="{A11819D0-5664-4472-8EE8-1E9E36BEB777}" destId="{29184CD6-25C5-4004-8085-09F23E7BC1BA}" srcOrd="1" destOrd="0" presId="urn:microsoft.com/office/officeart/2005/8/layout/hierarchy1"/>
    <dgm:cxn modelId="{597BF6CD-D783-4F35-B19C-20D64A770D79}" type="presParOf" srcId="{28AD8B3A-F85D-4D43-B13E-53CD3150AF21}" destId="{195BD489-5D1E-4859-88B5-A47B36EC9142}" srcOrd="1" destOrd="0" presId="urn:microsoft.com/office/officeart/2005/8/layout/hierarchy1"/>
  </dgm:cxnLst>
  <dgm:bg>
    <a:effectLst>
      <a:outerShdw blurRad="50800" dist="50800" dir="5400000" algn="ctr" rotWithShape="0">
        <a:srgbClr val="220604">
          <a:alpha val="84706"/>
        </a:srgb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3C626A2-3CC1-43C1-8138-F2A32F526CE5}" type="doc">
      <dgm:prSet loTypeId="urn:microsoft.com/office/officeart/2005/8/layout/hierarchy1" loCatId="hierarchy" qsTypeId="urn:microsoft.com/office/officeart/2005/8/quickstyle/3d2" qsCatId="3D" csTypeId="urn:microsoft.com/office/officeart/2005/8/colors/colorful3" csCatId="colorful" phldr="1"/>
      <dgm:spPr/>
      <dgm:t>
        <a:bodyPr/>
        <a:lstStyle/>
        <a:p>
          <a:endParaRPr lang="en-GB"/>
        </a:p>
      </dgm:t>
    </dgm:pt>
    <dgm:pt modelId="{A3DCC6EE-D448-471F-8863-0B9D7F547D8A}">
      <dgm:prSet phldrT="[Text]" custT="1"/>
      <dgm:spPr/>
      <dgm:t>
        <a:bodyPr/>
        <a:lstStyle/>
        <a:p>
          <a:r>
            <a:rPr lang="en-GB" sz="1200" b="1"/>
            <a:t>Descriptive statistics</a:t>
          </a:r>
        </a:p>
      </dgm:t>
    </dgm:pt>
    <dgm:pt modelId="{8A00533D-F1C1-423C-85DD-BB50AA9774F5}" type="parTrans" cxnId="{92DCAEE5-460E-4B3B-A6F9-16E2FB5D4C47}">
      <dgm:prSet/>
      <dgm:spPr/>
      <dgm:t>
        <a:bodyPr/>
        <a:lstStyle/>
        <a:p>
          <a:endParaRPr lang="en-GB"/>
        </a:p>
      </dgm:t>
    </dgm:pt>
    <dgm:pt modelId="{6ED6A478-3742-414E-8064-C0CD641FBAC0}" type="sibTrans" cxnId="{92DCAEE5-460E-4B3B-A6F9-16E2FB5D4C47}">
      <dgm:prSet/>
      <dgm:spPr/>
      <dgm:t>
        <a:bodyPr/>
        <a:lstStyle/>
        <a:p>
          <a:endParaRPr lang="en-GB"/>
        </a:p>
      </dgm:t>
    </dgm:pt>
    <dgm:pt modelId="{85CEB60B-B9E9-4FD2-9215-41DA0B5D1ADB}">
      <dgm:prSet phldrT="[Text]" custT="1"/>
      <dgm:spPr/>
      <dgm:t>
        <a:bodyPr/>
        <a:lstStyle/>
        <a:p>
          <a:r>
            <a:rPr lang="en-GB" sz="900" b="1"/>
            <a:t>Graphical representation</a:t>
          </a:r>
        </a:p>
      </dgm:t>
      <dgm:extLst/>
    </dgm:pt>
    <dgm:pt modelId="{423D966A-CDC9-403A-9B1F-C0EBE20A56C5}" type="parTrans" cxnId="{E538AD84-3E3E-43DB-BB5F-5BD842A0507A}">
      <dgm:prSet/>
      <dgm:spPr/>
      <dgm:t>
        <a:bodyPr/>
        <a:lstStyle/>
        <a:p>
          <a:endParaRPr lang="en-GB"/>
        </a:p>
      </dgm:t>
    </dgm:pt>
    <dgm:pt modelId="{8B7AEE36-41E5-426D-BEC2-B134D215A78A}" type="sibTrans" cxnId="{E538AD84-3E3E-43DB-BB5F-5BD842A0507A}">
      <dgm:prSet/>
      <dgm:spPr/>
      <dgm:t>
        <a:bodyPr/>
        <a:lstStyle/>
        <a:p>
          <a:endParaRPr lang="en-GB"/>
        </a:p>
      </dgm:t>
    </dgm:pt>
    <dgm:pt modelId="{9452985A-A8BF-49DE-A559-1A514FB93A48}">
      <dgm:prSet phldrT="[Text]"/>
      <dgm:spPr/>
      <dgm:t>
        <a:bodyPr/>
        <a:lstStyle/>
        <a:p>
          <a:r>
            <a:rPr lang="en-GB"/>
            <a:t>pie chart</a:t>
          </a:r>
        </a:p>
      </dgm:t>
    </dgm:pt>
    <dgm:pt modelId="{A23A088A-273B-4D10-AE1C-06CB41E5B38A}" type="parTrans" cxnId="{44380DAB-7A59-42DA-B60D-05EF7AEA5ADA}">
      <dgm:prSet/>
      <dgm:spPr/>
      <dgm:t>
        <a:bodyPr/>
        <a:lstStyle/>
        <a:p>
          <a:endParaRPr lang="en-GB"/>
        </a:p>
      </dgm:t>
    </dgm:pt>
    <dgm:pt modelId="{CA5A3736-55A8-4B0C-B033-58B28530C65A}" type="sibTrans" cxnId="{44380DAB-7A59-42DA-B60D-05EF7AEA5ADA}">
      <dgm:prSet/>
      <dgm:spPr/>
      <dgm:t>
        <a:bodyPr/>
        <a:lstStyle/>
        <a:p>
          <a:endParaRPr lang="en-GB"/>
        </a:p>
      </dgm:t>
    </dgm:pt>
    <dgm:pt modelId="{07A7338D-DF41-44E1-8C4F-8587D3721FCF}">
      <dgm:prSet phldrT="[Text]"/>
      <dgm:spPr/>
      <dgm:t>
        <a:bodyPr/>
        <a:lstStyle/>
        <a:p>
          <a:r>
            <a:rPr lang="en-GB"/>
            <a:t>bar charrts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098565E-08A3-4359-9E66-6B1F2A2B1A48}" type="parTrans" cxnId="{C3AFFAAA-6C7C-4632-B620-287E304EB750}">
      <dgm:prSet/>
      <dgm:spPr/>
      <dgm:t>
        <a:bodyPr/>
        <a:lstStyle/>
        <a:p>
          <a:endParaRPr lang="en-GB"/>
        </a:p>
      </dgm:t>
    </dgm:pt>
    <dgm:pt modelId="{5BBE5393-5A27-4BCC-A9C9-20E834118BB0}" type="sibTrans" cxnId="{C3AFFAAA-6C7C-4632-B620-287E304EB750}">
      <dgm:prSet/>
      <dgm:spPr/>
      <dgm:t>
        <a:bodyPr/>
        <a:lstStyle/>
        <a:p>
          <a:endParaRPr lang="en-GB"/>
        </a:p>
      </dgm:t>
    </dgm:pt>
    <dgm:pt modelId="{B29DFA00-75C3-488E-A584-82993DA662B8}">
      <dgm:prSet phldrT="[Text]" custT="1"/>
      <dgm:spPr/>
      <dgm:t>
        <a:bodyPr/>
        <a:lstStyle/>
        <a:p>
          <a:r>
            <a:rPr lang="en-GB" sz="1200" b="1"/>
            <a:t>Numerica</a:t>
          </a:r>
          <a:r>
            <a:rPr lang="en-GB" sz="1100"/>
            <a:t>l</a:t>
          </a:r>
          <a:endParaRPr lang="en-GB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AA15972C-B28F-41BB-A4D0-5363E058F60F}" type="parTrans" cxnId="{C23FB800-C453-4F00-B2DC-38B7BE5FC72B}">
      <dgm:prSet/>
      <dgm:spPr/>
      <dgm:t>
        <a:bodyPr/>
        <a:lstStyle/>
        <a:p>
          <a:endParaRPr lang="en-GB"/>
        </a:p>
      </dgm:t>
    </dgm:pt>
    <dgm:pt modelId="{892C2BD6-C555-4028-BF5F-5567989640E5}" type="sibTrans" cxnId="{C23FB800-C453-4F00-B2DC-38B7BE5FC72B}">
      <dgm:prSet/>
      <dgm:spPr/>
      <dgm:t>
        <a:bodyPr/>
        <a:lstStyle/>
        <a:p>
          <a:endParaRPr lang="en-GB"/>
        </a:p>
      </dgm:t>
    </dgm:pt>
    <dgm:pt modelId="{9E956A20-0C96-4B90-93A8-89D98F40C1D5}">
      <dgm:prSet phldrT="[Text]"/>
      <dgm:spPr/>
      <dgm:t>
        <a:bodyPr/>
        <a:lstStyle/>
        <a:p>
          <a:r>
            <a:rPr lang="en-GB" b="1"/>
            <a:t>centre</a:t>
          </a:r>
        </a:p>
      </dgm:t>
    </dgm:pt>
    <dgm:pt modelId="{9CC64F08-6863-4402-8CD1-950F6B9CD8AA}" type="parTrans" cxnId="{0F98A924-17BF-4992-B3D2-7DFE7DD6D23C}">
      <dgm:prSet/>
      <dgm:spPr/>
      <dgm:t>
        <a:bodyPr/>
        <a:lstStyle/>
        <a:p>
          <a:endParaRPr lang="en-GB"/>
        </a:p>
      </dgm:t>
    </dgm:pt>
    <dgm:pt modelId="{F31B8801-9840-4966-8D95-4F9636FA8DDC}" type="sibTrans" cxnId="{0F98A924-17BF-4992-B3D2-7DFE7DD6D23C}">
      <dgm:prSet/>
      <dgm:spPr/>
      <dgm:t>
        <a:bodyPr/>
        <a:lstStyle/>
        <a:p>
          <a:endParaRPr lang="en-GB"/>
        </a:p>
      </dgm:t>
    </dgm:pt>
    <dgm:pt modelId="{33DC3B3D-FE37-4029-A7C8-0D1739845EE8}">
      <dgm:prSet custT="1"/>
      <dgm:spPr/>
      <dgm:t>
        <a:bodyPr/>
        <a:lstStyle/>
        <a:p>
          <a:r>
            <a:rPr lang="en-GB" sz="1200" b="1"/>
            <a:t>Tabular</a:t>
          </a:r>
        </a:p>
      </dgm:t>
    </dgm:pt>
    <dgm:pt modelId="{1E2D8713-A6CF-4A56-8FE7-5A883E069D15}" type="parTrans" cxnId="{56B95E25-7169-4427-BBC9-BB86FE2B45FA}">
      <dgm:prSet/>
      <dgm:spPr/>
      <dgm:t>
        <a:bodyPr/>
        <a:lstStyle/>
        <a:p>
          <a:endParaRPr lang="en-GB"/>
        </a:p>
      </dgm:t>
    </dgm:pt>
    <dgm:pt modelId="{F061F2C0-7C78-4194-872C-259A076F3F0C}" type="sibTrans" cxnId="{56B95E25-7169-4427-BBC9-BB86FE2B45FA}">
      <dgm:prSet/>
      <dgm:spPr/>
      <dgm:t>
        <a:bodyPr/>
        <a:lstStyle/>
        <a:p>
          <a:endParaRPr lang="en-GB"/>
        </a:p>
      </dgm:t>
    </dgm:pt>
    <dgm:pt modelId="{DBC84C71-D7ED-4E63-9B87-484C49A4E1DF}">
      <dgm:prSet/>
      <dgm:spPr/>
      <dgm:t>
        <a:bodyPr/>
        <a:lstStyle/>
        <a:p>
          <a:r>
            <a:rPr lang="en-GB"/>
            <a:t>One-way classification</a:t>
          </a:r>
        </a:p>
      </dgm:t>
    </dgm:pt>
    <dgm:pt modelId="{8882BC76-32BD-4A3A-B0DC-5DD8C919A088}" type="parTrans" cxnId="{E52B50CF-FC73-47AC-92ED-7D057D6F2100}">
      <dgm:prSet/>
      <dgm:spPr/>
      <dgm:t>
        <a:bodyPr/>
        <a:lstStyle/>
        <a:p>
          <a:endParaRPr lang="en-GB"/>
        </a:p>
      </dgm:t>
    </dgm:pt>
    <dgm:pt modelId="{7FBD53CD-A264-4BE7-B4F6-066F1FA5DA6B}" type="sibTrans" cxnId="{E52B50CF-FC73-47AC-92ED-7D057D6F2100}">
      <dgm:prSet/>
      <dgm:spPr/>
      <dgm:t>
        <a:bodyPr/>
        <a:lstStyle/>
        <a:p>
          <a:endParaRPr lang="en-GB"/>
        </a:p>
      </dgm:t>
    </dgm:pt>
    <dgm:pt modelId="{0D525B80-276E-4223-9F1B-AC316F8C5FB1}">
      <dgm:prSet/>
      <dgm:spPr/>
      <dgm:t>
        <a:bodyPr/>
        <a:lstStyle/>
        <a:p>
          <a:r>
            <a:rPr lang="en-GB"/>
            <a:t>two way classification</a:t>
          </a:r>
        </a:p>
      </dgm:t>
    </dgm:pt>
    <dgm:pt modelId="{A88D1F89-8C09-4C41-904D-4BDF7FAA679B}" type="parTrans" cxnId="{4F1D8839-CA63-428C-AAFB-85B5A64EB17D}">
      <dgm:prSet/>
      <dgm:spPr/>
      <dgm:t>
        <a:bodyPr/>
        <a:lstStyle/>
        <a:p>
          <a:endParaRPr lang="en-GB"/>
        </a:p>
      </dgm:t>
    </dgm:pt>
    <dgm:pt modelId="{27578EBA-1E00-42BA-BECE-0FCFFEA3E74E}" type="sibTrans" cxnId="{4F1D8839-CA63-428C-AAFB-85B5A64EB17D}">
      <dgm:prSet/>
      <dgm:spPr/>
      <dgm:t>
        <a:bodyPr/>
        <a:lstStyle/>
        <a:p>
          <a:endParaRPr lang="en-GB"/>
        </a:p>
      </dgm:t>
    </dgm:pt>
    <dgm:pt modelId="{4B31810A-70ED-44E7-B032-88990777E729}">
      <dgm:prSet/>
      <dgm:spPr/>
      <dgm:t>
        <a:bodyPr/>
        <a:lstStyle/>
        <a:p>
          <a:r>
            <a:rPr lang="en-GB"/>
            <a:t>one-way table</a:t>
          </a:r>
        </a:p>
      </dgm:t>
    </dgm:pt>
    <dgm:pt modelId="{122492FB-6CA4-4F3A-80D7-0C198E2979BA}" type="parTrans" cxnId="{0CC9CA7D-41FD-4C75-A932-8C415BAECC8B}">
      <dgm:prSet/>
      <dgm:spPr/>
      <dgm:t>
        <a:bodyPr/>
        <a:lstStyle/>
        <a:p>
          <a:endParaRPr lang="en-GB"/>
        </a:p>
      </dgm:t>
    </dgm:pt>
    <dgm:pt modelId="{5CF508A1-5D61-4FA9-9BBE-183A090AF1D6}" type="sibTrans" cxnId="{0CC9CA7D-41FD-4C75-A932-8C415BAECC8B}">
      <dgm:prSet/>
      <dgm:spPr/>
      <dgm:t>
        <a:bodyPr/>
        <a:lstStyle/>
        <a:p>
          <a:endParaRPr lang="en-GB"/>
        </a:p>
      </dgm:t>
    </dgm:pt>
    <dgm:pt modelId="{C3755198-2309-4681-BAD9-4FC84DC1E776}">
      <dgm:prSet/>
      <dgm:spPr/>
      <dgm:t>
        <a:bodyPr/>
        <a:lstStyle/>
        <a:p>
          <a:r>
            <a:rPr lang="en-GB"/>
            <a:t>two way table</a:t>
          </a:r>
        </a:p>
      </dgm:t>
    </dgm:pt>
    <dgm:pt modelId="{848913C5-0375-4BD8-9F21-D86649D3D981}" type="parTrans" cxnId="{2766EE32-ECA0-4793-A24B-0579343EEF83}">
      <dgm:prSet/>
      <dgm:spPr/>
      <dgm:t>
        <a:bodyPr/>
        <a:lstStyle/>
        <a:p>
          <a:endParaRPr lang="en-GB"/>
        </a:p>
      </dgm:t>
    </dgm:pt>
    <dgm:pt modelId="{CC726BDD-0555-43E8-9454-5E5C76D655A8}" type="sibTrans" cxnId="{2766EE32-ECA0-4793-A24B-0579343EEF83}">
      <dgm:prSet/>
      <dgm:spPr/>
      <dgm:t>
        <a:bodyPr/>
        <a:lstStyle/>
        <a:p>
          <a:endParaRPr lang="en-GB"/>
        </a:p>
      </dgm:t>
    </dgm:pt>
    <dgm:pt modelId="{99332077-D41E-45C1-9E79-97BDB3987259}">
      <dgm:prSet/>
      <dgm:spPr/>
      <dgm:t>
        <a:bodyPr/>
        <a:lstStyle/>
        <a:p>
          <a:r>
            <a:rPr lang="en-GB"/>
            <a:t>simple bar chart</a:t>
          </a:r>
        </a:p>
      </dgm:t>
    </dgm:pt>
    <dgm:pt modelId="{AD2273E2-E0D2-4B77-A3A8-4C2E6A77C851}" type="parTrans" cxnId="{EF9038D8-58AA-409B-853A-F4A135348158}">
      <dgm:prSet/>
      <dgm:spPr/>
      <dgm:t>
        <a:bodyPr/>
        <a:lstStyle/>
        <a:p>
          <a:endParaRPr lang="en-GB"/>
        </a:p>
      </dgm:t>
    </dgm:pt>
    <dgm:pt modelId="{2B858D24-AF84-4B5E-A733-7C55967B66C1}" type="sibTrans" cxnId="{EF9038D8-58AA-409B-853A-F4A135348158}">
      <dgm:prSet/>
      <dgm:spPr/>
      <dgm:t>
        <a:bodyPr/>
        <a:lstStyle/>
        <a:p>
          <a:endParaRPr lang="en-GB"/>
        </a:p>
      </dgm:t>
    </dgm:pt>
    <dgm:pt modelId="{FEAEC48D-F37E-4598-9818-06DB841CF06E}">
      <dgm:prSet/>
      <dgm:spPr/>
      <dgm:t>
        <a:bodyPr/>
        <a:lstStyle/>
        <a:p>
          <a:r>
            <a:rPr lang="en-GB"/>
            <a:t>multiple bar chart</a:t>
          </a:r>
        </a:p>
      </dgm:t>
    </dgm:pt>
    <dgm:pt modelId="{EA9ACB9D-321A-48E9-B523-69D67903E38D}" type="parTrans" cxnId="{9416192E-0502-4B19-98F0-44B575E4132E}">
      <dgm:prSet/>
      <dgm:spPr/>
      <dgm:t>
        <a:bodyPr/>
        <a:lstStyle/>
        <a:p>
          <a:endParaRPr lang="en-GB"/>
        </a:p>
      </dgm:t>
    </dgm:pt>
    <dgm:pt modelId="{87AE47B6-EE70-49D1-9836-007C0F4DDB1E}" type="sibTrans" cxnId="{9416192E-0502-4B19-98F0-44B575E4132E}">
      <dgm:prSet/>
      <dgm:spPr/>
      <dgm:t>
        <a:bodyPr/>
        <a:lstStyle/>
        <a:p>
          <a:endParaRPr lang="en-GB"/>
        </a:p>
      </dgm:t>
    </dgm:pt>
    <dgm:pt modelId="{FA09F56C-68E1-49FB-B282-CA92862C04E7}">
      <dgm:prSet/>
      <dgm:spPr/>
      <dgm:t>
        <a:bodyPr/>
        <a:lstStyle/>
        <a:p>
          <a:r>
            <a:rPr lang="en-GB"/>
            <a:t>component bar chart</a:t>
          </a:r>
        </a:p>
      </dgm:t>
    </dgm:pt>
    <dgm:pt modelId="{BC85B936-CD12-4801-AA48-31C06E6AAB8B}" type="parTrans" cxnId="{E8ED16A6-A631-408E-9C03-0A8147F8994E}">
      <dgm:prSet/>
      <dgm:spPr/>
      <dgm:t>
        <a:bodyPr/>
        <a:lstStyle/>
        <a:p>
          <a:endParaRPr lang="en-GB"/>
        </a:p>
      </dgm:t>
    </dgm:pt>
    <dgm:pt modelId="{CC4CC1FA-2AC8-49B7-AC5C-0649E06E8F8E}" type="sibTrans" cxnId="{E8ED16A6-A631-408E-9C03-0A8147F8994E}">
      <dgm:prSet/>
      <dgm:spPr/>
      <dgm:t>
        <a:bodyPr/>
        <a:lstStyle/>
        <a:p>
          <a:endParaRPr lang="en-GB"/>
        </a:p>
      </dgm:t>
    </dgm:pt>
    <dgm:pt modelId="{5C63C20E-1564-4D21-8957-4473AD7F16E5}">
      <dgm:prSet/>
      <dgm:spPr/>
      <dgm:t>
        <a:bodyPr/>
        <a:lstStyle/>
        <a:p>
          <a:r>
            <a:rPr lang="en-GB"/>
            <a:t>rectangurar bar chart</a:t>
          </a:r>
        </a:p>
      </dgm:t>
    </dgm:pt>
    <dgm:pt modelId="{6767F41C-E3FB-4633-B7AF-EB99894EAED9}" type="parTrans" cxnId="{C71CCEE7-F79F-486C-AD18-B268755DCB0E}">
      <dgm:prSet/>
      <dgm:spPr/>
      <dgm:t>
        <a:bodyPr/>
        <a:lstStyle/>
        <a:p>
          <a:endParaRPr lang="en-GB"/>
        </a:p>
      </dgm:t>
    </dgm:pt>
    <dgm:pt modelId="{7A8D8688-53E6-4D1F-8CAA-503BA892F6C3}" type="sibTrans" cxnId="{C71CCEE7-F79F-486C-AD18-B268755DCB0E}">
      <dgm:prSet/>
      <dgm:spPr/>
      <dgm:t>
        <a:bodyPr/>
        <a:lstStyle/>
        <a:p>
          <a:endParaRPr lang="en-GB"/>
        </a:p>
      </dgm:t>
    </dgm:pt>
    <dgm:pt modelId="{6B314ED9-8E26-47C0-A0FF-C9FE38F3D54C}">
      <dgm:prSet/>
      <dgm:spPr/>
      <dgm:t>
        <a:bodyPr/>
        <a:lstStyle/>
        <a:p>
          <a:r>
            <a:rPr lang="en-GB"/>
            <a:t>line chart</a:t>
          </a:r>
        </a:p>
      </dgm:t>
    </dgm:pt>
    <dgm:pt modelId="{69AB937A-CD0B-4AF4-8D31-AE6E59C2CBF5}" type="parTrans" cxnId="{F10239B7-56B0-48E3-9E2D-3301F2D2D981}">
      <dgm:prSet/>
      <dgm:spPr/>
      <dgm:t>
        <a:bodyPr/>
        <a:lstStyle/>
        <a:p>
          <a:endParaRPr lang="en-GB"/>
        </a:p>
      </dgm:t>
    </dgm:pt>
    <dgm:pt modelId="{1301008A-E175-4052-A293-EC1FEEC4F062}" type="sibTrans" cxnId="{F10239B7-56B0-48E3-9E2D-3301F2D2D981}">
      <dgm:prSet/>
      <dgm:spPr/>
      <dgm:t>
        <a:bodyPr/>
        <a:lstStyle/>
        <a:p>
          <a:endParaRPr lang="en-GB"/>
        </a:p>
      </dgm:t>
    </dgm:pt>
    <dgm:pt modelId="{418B1529-8E3D-4DBF-B7F8-4333FDDA8FB4}">
      <dgm:prSet/>
      <dgm:spPr/>
      <dgm:t>
        <a:bodyPr/>
        <a:lstStyle/>
        <a:p>
          <a:r>
            <a:rPr lang="en-GB"/>
            <a:t>historigram</a:t>
          </a:r>
        </a:p>
      </dgm:t>
    </dgm:pt>
    <dgm:pt modelId="{61FC012B-126E-44D8-84A1-77D4296F0CEA}" type="parTrans" cxnId="{472EF654-9A4D-452E-A1C0-365221D5923D}">
      <dgm:prSet/>
      <dgm:spPr/>
      <dgm:t>
        <a:bodyPr/>
        <a:lstStyle/>
        <a:p>
          <a:endParaRPr lang="en-GB"/>
        </a:p>
      </dgm:t>
    </dgm:pt>
    <dgm:pt modelId="{A0E60773-9543-4B39-8D3B-9BC1FE345FD0}" type="sibTrans" cxnId="{472EF654-9A4D-452E-A1C0-365221D5923D}">
      <dgm:prSet/>
      <dgm:spPr/>
      <dgm:t>
        <a:bodyPr/>
        <a:lstStyle/>
        <a:p>
          <a:endParaRPr lang="en-GB"/>
        </a:p>
      </dgm:t>
    </dgm:pt>
    <dgm:pt modelId="{A99FA787-2E08-4DAC-ABD4-4E260595B63C}">
      <dgm:prSet custT="1"/>
      <dgm:spPr/>
      <dgm:t>
        <a:bodyPr/>
        <a:lstStyle/>
        <a:p>
          <a:r>
            <a:rPr lang="en-GB" sz="1200" b="1"/>
            <a:t>Group</a:t>
          </a:r>
        </a:p>
      </dgm:t>
    </dgm:pt>
    <dgm:pt modelId="{E862ADE7-1B5A-4402-88D9-14CB5BFE0D48}" type="parTrans" cxnId="{4D7F9D40-2A2C-44F8-873B-8A55B389E87E}">
      <dgm:prSet/>
      <dgm:spPr/>
      <dgm:t>
        <a:bodyPr/>
        <a:lstStyle/>
        <a:p>
          <a:endParaRPr lang="en-GB"/>
        </a:p>
      </dgm:t>
    </dgm:pt>
    <dgm:pt modelId="{C2A61D34-F3F8-4097-9AFF-A1722E317873}" type="sibTrans" cxnId="{4D7F9D40-2A2C-44F8-873B-8A55B389E87E}">
      <dgm:prSet/>
      <dgm:spPr/>
      <dgm:t>
        <a:bodyPr/>
        <a:lstStyle/>
        <a:p>
          <a:endParaRPr lang="en-GB"/>
        </a:p>
      </dgm:t>
    </dgm:pt>
    <dgm:pt modelId="{0193A9E3-E08B-4095-9800-6253BA1CBBE0}">
      <dgm:prSet/>
      <dgm:spPr/>
      <dgm:t>
        <a:bodyPr/>
        <a:lstStyle/>
        <a:p>
          <a:r>
            <a:rPr lang="en-GB"/>
            <a:t>scatter plot</a:t>
          </a:r>
        </a:p>
      </dgm:t>
    </dgm:pt>
    <dgm:pt modelId="{93549DBE-5E27-4DD9-8BE5-C9A85C441752}" type="parTrans" cxnId="{CF740159-08E7-4B9D-8764-53036C63CDDB}">
      <dgm:prSet/>
      <dgm:spPr/>
      <dgm:t>
        <a:bodyPr/>
        <a:lstStyle/>
        <a:p>
          <a:endParaRPr lang="en-GB"/>
        </a:p>
      </dgm:t>
    </dgm:pt>
    <dgm:pt modelId="{2FD9BFE2-8398-4A4F-A8E9-1916475651C9}" type="sibTrans" cxnId="{CF740159-08E7-4B9D-8764-53036C63CDDB}">
      <dgm:prSet/>
      <dgm:spPr/>
      <dgm:t>
        <a:bodyPr/>
        <a:lstStyle/>
        <a:p>
          <a:endParaRPr lang="en-GB"/>
        </a:p>
      </dgm:t>
    </dgm:pt>
    <dgm:pt modelId="{0B56412A-9F35-43CD-8125-6A468168B703}">
      <dgm:prSet/>
      <dgm:spPr/>
      <dgm:t>
        <a:bodyPr/>
        <a:lstStyle/>
        <a:p>
          <a:r>
            <a:rPr lang="en-GB"/>
            <a:t>frequency polygon</a:t>
          </a:r>
        </a:p>
      </dgm:t>
    </dgm:pt>
    <dgm:pt modelId="{D3D22B12-4C5F-40EB-9C4B-254B3472D27C}" type="parTrans" cxnId="{B7E2A07E-DD07-409B-808D-37B92FF828F9}">
      <dgm:prSet/>
      <dgm:spPr/>
      <dgm:t>
        <a:bodyPr/>
        <a:lstStyle/>
        <a:p>
          <a:endParaRPr lang="en-GB"/>
        </a:p>
      </dgm:t>
    </dgm:pt>
    <dgm:pt modelId="{227DB6C0-8FCC-4D7B-AA4A-CAA30C1BE2A0}" type="sibTrans" cxnId="{B7E2A07E-DD07-409B-808D-37B92FF828F9}">
      <dgm:prSet/>
      <dgm:spPr/>
      <dgm:t>
        <a:bodyPr/>
        <a:lstStyle/>
        <a:p>
          <a:endParaRPr lang="en-GB"/>
        </a:p>
      </dgm:t>
    </dgm:pt>
    <dgm:pt modelId="{233AD37B-91B3-40E0-892A-D76BF2729AA0}">
      <dgm:prSet/>
      <dgm:spPr/>
      <dgm:t>
        <a:bodyPr/>
        <a:lstStyle/>
        <a:p>
          <a:r>
            <a:rPr lang="en-GB"/>
            <a:t>ogive</a:t>
          </a:r>
        </a:p>
      </dgm:t>
    </dgm:pt>
    <dgm:pt modelId="{909C8117-B358-426A-BB5A-3DF17F8A8FC9}" type="parTrans" cxnId="{8F908B89-295D-4202-8957-EED48A6A97C8}">
      <dgm:prSet/>
      <dgm:spPr/>
      <dgm:t>
        <a:bodyPr/>
        <a:lstStyle/>
        <a:p>
          <a:endParaRPr lang="en-GB"/>
        </a:p>
      </dgm:t>
    </dgm:pt>
    <dgm:pt modelId="{24DC4CFA-4C84-47F7-B788-DD7C7B2E59B2}" type="sibTrans" cxnId="{8F908B89-295D-4202-8957-EED48A6A97C8}">
      <dgm:prSet/>
      <dgm:spPr/>
      <dgm:t>
        <a:bodyPr/>
        <a:lstStyle/>
        <a:p>
          <a:endParaRPr lang="en-GB"/>
        </a:p>
      </dgm:t>
    </dgm:pt>
    <dgm:pt modelId="{0C82A2FB-817D-4367-8BB4-3D00855ED2A8}">
      <dgm:prSet/>
      <dgm:spPr/>
      <dgm:t>
        <a:bodyPr/>
        <a:lstStyle/>
        <a:p>
          <a:r>
            <a:rPr lang="en-GB" b="1"/>
            <a:t>Frequency chart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56BA1E1D-23F9-4044-BB22-F4A15D9C8028}" type="parTrans" cxnId="{1ECE0DEF-62C5-461F-9338-FBE6CC6551DA}">
      <dgm:prSet/>
      <dgm:spPr/>
      <dgm:t>
        <a:bodyPr/>
        <a:lstStyle/>
        <a:p>
          <a:endParaRPr lang="en-GB"/>
        </a:p>
      </dgm:t>
    </dgm:pt>
    <dgm:pt modelId="{85473F13-EAAC-4FCF-B2BE-E6F3C376CACB}" type="sibTrans" cxnId="{1ECE0DEF-62C5-461F-9338-FBE6CC6551DA}">
      <dgm:prSet/>
      <dgm:spPr/>
      <dgm:t>
        <a:bodyPr/>
        <a:lstStyle/>
        <a:p>
          <a:endParaRPr lang="en-GB"/>
        </a:p>
      </dgm:t>
    </dgm:pt>
    <dgm:pt modelId="{C4EABB01-9ADC-4F98-93E7-32F9A2C77F06}">
      <dgm:prSet/>
      <dgm:spPr/>
      <dgm:t>
        <a:bodyPr/>
        <a:lstStyle/>
        <a:p>
          <a:r>
            <a:rPr lang="en-GB"/>
            <a:t>Histogram</a:t>
          </a:r>
        </a:p>
      </dgm:t>
    </dgm:pt>
    <dgm:pt modelId="{48F983B3-6463-4EC0-AB0B-B760F35AD101}" type="parTrans" cxnId="{9FAB4E92-5B84-484E-AE1B-4F35C4E3AD8A}">
      <dgm:prSet/>
      <dgm:spPr/>
      <dgm:t>
        <a:bodyPr/>
        <a:lstStyle/>
        <a:p>
          <a:endParaRPr lang="en-GB"/>
        </a:p>
      </dgm:t>
    </dgm:pt>
    <dgm:pt modelId="{AF4A00CF-6D4B-4141-9710-5B76FB264F76}" type="sibTrans" cxnId="{9FAB4E92-5B84-484E-AE1B-4F35C4E3AD8A}">
      <dgm:prSet/>
      <dgm:spPr/>
      <dgm:t>
        <a:bodyPr/>
        <a:lstStyle/>
        <a:p>
          <a:endParaRPr lang="en-GB"/>
        </a:p>
      </dgm:t>
    </dgm:pt>
    <dgm:pt modelId="{493B70F2-0162-417C-93A3-E43DE8BB7C0E}">
      <dgm:prSet/>
      <dgm:spPr/>
      <dgm:t>
        <a:bodyPr/>
        <a:lstStyle/>
        <a:p>
          <a:r>
            <a:rPr lang="en-GB"/>
            <a:t>frequency polygon</a:t>
          </a:r>
        </a:p>
      </dgm:t>
    </dgm:pt>
    <dgm:pt modelId="{0DBEDE3D-2C30-412A-8949-29B68834F9E1}" type="parTrans" cxnId="{FB6214A1-B149-47A4-82C8-2CEA599B68D2}">
      <dgm:prSet/>
      <dgm:spPr/>
      <dgm:t>
        <a:bodyPr/>
        <a:lstStyle/>
        <a:p>
          <a:endParaRPr lang="en-GB"/>
        </a:p>
      </dgm:t>
    </dgm:pt>
    <dgm:pt modelId="{D2F9F4FE-0885-492B-B9B8-21739E447E18}" type="sibTrans" cxnId="{FB6214A1-B149-47A4-82C8-2CEA599B68D2}">
      <dgm:prSet/>
      <dgm:spPr/>
      <dgm:t>
        <a:bodyPr/>
        <a:lstStyle/>
        <a:p>
          <a:endParaRPr lang="en-GB"/>
        </a:p>
      </dgm:t>
    </dgm:pt>
    <dgm:pt modelId="{C04E0EE0-16CE-4285-91F9-1EBA4C2B4571}">
      <dgm:prSet/>
      <dgm:spPr/>
      <dgm:t>
        <a:bodyPr/>
        <a:lstStyle/>
        <a:p>
          <a:r>
            <a:rPr lang="en-GB" b="1"/>
            <a:t>Imp points</a:t>
          </a:r>
        </a:p>
      </dgm:t>
    </dgm:pt>
    <dgm:pt modelId="{D6FE7BE5-96A1-4101-BCEE-5758124E6240}" type="parTrans" cxnId="{70721F6E-FA55-4761-80D0-C4D0B111DB19}">
      <dgm:prSet/>
      <dgm:spPr/>
      <dgm:t>
        <a:bodyPr/>
        <a:lstStyle/>
        <a:p>
          <a:endParaRPr lang="en-GB"/>
        </a:p>
      </dgm:t>
    </dgm:pt>
    <dgm:pt modelId="{7A928E4A-A24F-4A8C-A1BA-25ABF2C1887A}" type="sibTrans" cxnId="{70721F6E-FA55-4761-80D0-C4D0B111DB19}">
      <dgm:prSet/>
      <dgm:spPr/>
      <dgm:t>
        <a:bodyPr/>
        <a:lstStyle/>
        <a:p>
          <a:endParaRPr lang="en-GB"/>
        </a:p>
      </dgm:t>
    </dgm:pt>
    <dgm:pt modelId="{66F3D09B-19BB-4C0D-A7E4-A6D1293E9255}">
      <dgm:prSet/>
      <dgm:spPr/>
      <dgm:t>
        <a:bodyPr/>
        <a:lstStyle/>
        <a:p>
          <a:r>
            <a:rPr lang="en-GB" b="1"/>
            <a:t>variation</a:t>
          </a:r>
        </a:p>
      </dgm:t>
    </dgm:pt>
    <dgm:pt modelId="{DDD15D11-50FA-490A-A0D6-CE42672DDD1B}" type="parTrans" cxnId="{A26764A6-E1D9-4A2E-8E2B-086C4FC411DD}">
      <dgm:prSet/>
      <dgm:spPr/>
      <dgm:t>
        <a:bodyPr/>
        <a:lstStyle/>
        <a:p>
          <a:endParaRPr lang="en-GB"/>
        </a:p>
      </dgm:t>
    </dgm:pt>
    <dgm:pt modelId="{D4F7F69A-A2E9-42BA-A611-BB6B8905E139}" type="sibTrans" cxnId="{A26764A6-E1D9-4A2E-8E2B-086C4FC411DD}">
      <dgm:prSet/>
      <dgm:spPr/>
      <dgm:t>
        <a:bodyPr/>
        <a:lstStyle/>
        <a:p>
          <a:endParaRPr lang="en-GB"/>
        </a:p>
      </dgm:t>
    </dgm:pt>
    <dgm:pt modelId="{C86AF40E-0D37-4D65-AE26-20811AD81CE1}">
      <dgm:prSet/>
      <dgm:spPr/>
      <dgm:t>
        <a:bodyPr/>
        <a:lstStyle/>
        <a:p>
          <a:r>
            <a:rPr lang="en-GB" b="1"/>
            <a:t>Measures</a:t>
          </a:r>
          <a:r>
            <a:rPr lang="en-GB" b="1" baseline="0"/>
            <a:t> to identify distribution</a:t>
          </a:r>
          <a:endParaRPr lang="en-GB" b="1"/>
        </a:p>
      </dgm:t>
    </dgm:pt>
    <dgm:pt modelId="{7F412776-AA31-4332-8525-B029803636AB}" type="parTrans" cxnId="{3258822A-8598-4766-BC95-F570082E656B}">
      <dgm:prSet/>
      <dgm:spPr/>
      <dgm:t>
        <a:bodyPr/>
        <a:lstStyle/>
        <a:p>
          <a:endParaRPr lang="en-GB"/>
        </a:p>
      </dgm:t>
    </dgm:pt>
    <dgm:pt modelId="{AE4366AE-8E14-48AA-A0D3-38CAC4BCD261}" type="sibTrans" cxnId="{3258822A-8598-4766-BC95-F570082E656B}">
      <dgm:prSet/>
      <dgm:spPr/>
      <dgm:t>
        <a:bodyPr/>
        <a:lstStyle/>
        <a:p>
          <a:endParaRPr lang="en-GB"/>
        </a:p>
      </dgm:t>
    </dgm:pt>
    <dgm:pt modelId="{DCBA7405-C83E-4DF9-9A52-DF35696A1F40}">
      <dgm:prSet/>
      <dgm:spPr/>
      <dgm:t>
        <a:bodyPr/>
        <a:lstStyle/>
        <a:p>
          <a:r>
            <a:rPr lang="en-GB"/>
            <a:t>mean</a:t>
          </a:r>
        </a:p>
      </dgm:t>
    </dgm:pt>
    <dgm:pt modelId="{4BCD398B-5065-4BE0-9CCA-D39D1ABE41CA}" type="parTrans" cxnId="{2E4814A3-1F88-4CF3-9950-646CF9F6AFA8}">
      <dgm:prSet/>
      <dgm:spPr/>
      <dgm:t>
        <a:bodyPr/>
        <a:lstStyle/>
        <a:p>
          <a:endParaRPr lang="en-GB"/>
        </a:p>
      </dgm:t>
    </dgm:pt>
    <dgm:pt modelId="{FF3F41C3-091B-4917-B546-2B68E49B581B}" type="sibTrans" cxnId="{2E4814A3-1F88-4CF3-9950-646CF9F6AFA8}">
      <dgm:prSet/>
      <dgm:spPr/>
      <dgm:t>
        <a:bodyPr/>
        <a:lstStyle/>
        <a:p>
          <a:endParaRPr lang="en-GB"/>
        </a:p>
      </dgm:t>
    </dgm:pt>
    <dgm:pt modelId="{4949BB29-2D45-4011-9DE1-0A26D131C5BF}">
      <dgm:prSet/>
      <dgm:spPr/>
      <dgm:t>
        <a:bodyPr/>
        <a:lstStyle/>
        <a:p>
          <a:r>
            <a:rPr lang="en-GB"/>
            <a:t>median</a:t>
          </a:r>
        </a:p>
      </dgm:t>
    </dgm:pt>
    <dgm:pt modelId="{153E2669-BF84-46C3-A34E-587B603787C1}" type="parTrans" cxnId="{370C3157-ED3E-4EA9-A403-3FF0D966884F}">
      <dgm:prSet/>
      <dgm:spPr/>
      <dgm:t>
        <a:bodyPr/>
        <a:lstStyle/>
        <a:p>
          <a:endParaRPr lang="en-GB"/>
        </a:p>
      </dgm:t>
    </dgm:pt>
    <dgm:pt modelId="{B54B3C5D-5D75-4E13-BCF9-02F737DE6757}" type="sibTrans" cxnId="{370C3157-ED3E-4EA9-A403-3FF0D966884F}">
      <dgm:prSet/>
      <dgm:spPr/>
      <dgm:t>
        <a:bodyPr/>
        <a:lstStyle/>
        <a:p>
          <a:endParaRPr lang="en-GB"/>
        </a:p>
      </dgm:t>
    </dgm:pt>
    <dgm:pt modelId="{58CD264C-848D-499C-BA25-ED98DE8A0CDF}">
      <dgm:prSet/>
      <dgm:spPr/>
      <dgm:t>
        <a:bodyPr/>
        <a:lstStyle/>
        <a:p>
          <a:r>
            <a:rPr lang="en-GB"/>
            <a:t>mode</a:t>
          </a:r>
        </a:p>
      </dgm:t>
    </dgm:pt>
    <dgm:pt modelId="{0E08768C-04B0-4199-9712-D79EF23D9516}" type="parTrans" cxnId="{4D16D755-FBA6-4C87-81E7-894B79D67700}">
      <dgm:prSet/>
      <dgm:spPr/>
      <dgm:t>
        <a:bodyPr/>
        <a:lstStyle/>
        <a:p>
          <a:endParaRPr lang="en-GB"/>
        </a:p>
      </dgm:t>
    </dgm:pt>
    <dgm:pt modelId="{73759C67-E8BB-4535-9CA1-12D3A3EB9B8D}" type="sibTrans" cxnId="{4D16D755-FBA6-4C87-81E7-894B79D67700}">
      <dgm:prSet/>
      <dgm:spPr/>
      <dgm:t>
        <a:bodyPr/>
        <a:lstStyle/>
        <a:p>
          <a:endParaRPr lang="en-GB"/>
        </a:p>
      </dgm:t>
    </dgm:pt>
    <dgm:pt modelId="{2FE24992-0B2A-49D7-911D-32ECCA7B58C4}">
      <dgm:prSet/>
      <dgm:spPr/>
      <dgm:t>
        <a:bodyPr/>
        <a:lstStyle/>
        <a:p>
          <a:r>
            <a:rPr lang="en-GB"/>
            <a:t>G.M</a:t>
          </a:r>
        </a:p>
      </dgm:t>
    </dgm:pt>
    <dgm:pt modelId="{24B084FB-C128-4DEE-8777-CBB26730B544}" type="parTrans" cxnId="{1982BA54-BC2E-4326-A8EE-20B51F1ECFAB}">
      <dgm:prSet/>
      <dgm:spPr/>
      <dgm:t>
        <a:bodyPr/>
        <a:lstStyle/>
        <a:p>
          <a:endParaRPr lang="en-GB"/>
        </a:p>
      </dgm:t>
    </dgm:pt>
    <dgm:pt modelId="{6E1EE995-7488-49D9-8BA9-D7BF08682D76}" type="sibTrans" cxnId="{1982BA54-BC2E-4326-A8EE-20B51F1ECFAB}">
      <dgm:prSet/>
      <dgm:spPr/>
      <dgm:t>
        <a:bodyPr/>
        <a:lstStyle/>
        <a:p>
          <a:endParaRPr lang="en-GB"/>
        </a:p>
      </dgm:t>
    </dgm:pt>
    <dgm:pt modelId="{F757450E-5C02-4665-9E63-2AB6B90D3077}">
      <dgm:prSet/>
      <dgm:spPr/>
      <dgm:t>
        <a:bodyPr/>
        <a:lstStyle/>
        <a:p>
          <a:r>
            <a:rPr lang="en-GB"/>
            <a:t>H.M</a:t>
          </a:r>
        </a:p>
      </dgm:t>
    </dgm:pt>
    <dgm:pt modelId="{F62B965D-BF8C-41AB-954E-E7B8020FB2CA}" type="parTrans" cxnId="{599A58F9-C712-4127-A51B-2AC07093190A}">
      <dgm:prSet/>
      <dgm:spPr/>
      <dgm:t>
        <a:bodyPr/>
        <a:lstStyle/>
        <a:p>
          <a:endParaRPr lang="en-GB"/>
        </a:p>
      </dgm:t>
    </dgm:pt>
    <dgm:pt modelId="{D9F61946-7CE6-438F-B6AD-FB216604EA46}" type="sibTrans" cxnId="{599A58F9-C712-4127-A51B-2AC07093190A}">
      <dgm:prSet/>
      <dgm:spPr/>
      <dgm:t>
        <a:bodyPr/>
        <a:lstStyle/>
        <a:p>
          <a:endParaRPr lang="en-GB"/>
        </a:p>
      </dgm:t>
    </dgm:pt>
    <dgm:pt modelId="{BE6A5CDC-6901-4989-BC25-78477FA761F1}">
      <dgm:prSet/>
      <dgm:spPr/>
      <dgm:t>
        <a:bodyPr/>
        <a:lstStyle/>
        <a:p>
          <a:r>
            <a:rPr lang="en-GB"/>
            <a:t>T.M</a:t>
          </a:r>
        </a:p>
      </dgm:t>
    </dgm:pt>
    <dgm:pt modelId="{0DB8B076-3168-4850-8BA4-2A70FE296A57}" type="parTrans" cxnId="{DE2976E4-64A7-460C-AB76-63599535F09A}">
      <dgm:prSet/>
      <dgm:spPr/>
      <dgm:t>
        <a:bodyPr/>
        <a:lstStyle/>
        <a:p>
          <a:endParaRPr lang="en-GB"/>
        </a:p>
      </dgm:t>
    </dgm:pt>
    <dgm:pt modelId="{6682D240-D4C7-441E-AC75-74208A5CAABD}" type="sibTrans" cxnId="{DE2976E4-64A7-460C-AB76-63599535F09A}">
      <dgm:prSet/>
      <dgm:spPr/>
      <dgm:t>
        <a:bodyPr/>
        <a:lstStyle/>
        <a:p>
          <a:endParaRPr lang="en-GB"/>
        </a:p>
      </dgm:t>
    </dgm:pt>
    <dgm:pt modelId="{F7DAA0D5-F19D-4366-A0C3-22B99CFABF84}">
      <dgm:prSet/>
      <dgm:spPr/>
      <dgm:t>
        <a:bodyPr/>
        <a:lstStyle/>
        <a:p>
          <a:r>
            <a:rPr lang="en-GB"/>
            <a:t>Quartile</a:t>
          </a:r>
        </a:p>
      </dgm:t>
    </dgm:pt>
    <dgm:pt modelId="{71820CA7-9CFE-4752-967A-B204CE43E0B3}" type="parTrans" cxnId="{AC8B5010-BCC6-4715-B292-BA362A45D05A}">
      <dgm:prSet/>
      <dgm:spPr/>
      <dgm:t>
        <a:bodyPr/>
        <a:lstStyle/>
        <a:p>
          <a:endParaRPr lang="en-GB"/>
        </a:p>
      </dgm:t>
    </dgm:pt>
    <dgm:pt modelId="{347E3CB7-A8EF-4DA7-8D1F-2871790EB635}" type="sibTrans" cxnId="{AC8B5010-BCC6-4715-B292-BA362A45D05A}">
      <dgm:prSet/>
      <dgm:spPr/>
      <dgm:t>
        <a:bodyPr/>
        <a:lstStyle/>
        <a:p>
          <a:endParaRPr lang="en-GB"/>
        </a:p>
      </dgm:t>
    </dgm:pt>
    <dgm:pt modelId="{57D5879C-28F8-4EA7-B115-DA8E05741D6F}">
      <dgm:prSet/>
      <dgm:spPr/>
      <dgm:t>
        <a:bodyPr/>
        <a:lstStyle/>
        <a:p>
          <a:r>
            <a:rPr lang="en-GB"/>
            <a:t>percentile</a:t>
          </a:r>
        </a:p>
      </dgm:t>
    </dgm:pt>
    <dgm:pt modelId="{1DCEA4CC-0904-4C8D-9C38-2A7057D85B3A}" type="parTrans" cxnId="{AC822F9F-9AB7-4BC7-9A40-0990DA0AB643}">
      <dgm:prSet/>
      <dgm:spPr/>
      <dgm:t>
        <a:bodyPr/>
        <a:lstStyle/>
        <a:p>
          <a:endParaRPr lang="en-GB"/>
        </a:p>
      </dgm:t>
    </dgm:pt>
    <dgm:pt modelId="{1FAB7833-DBA8-4740-A7FA-6F64220130F6}" type="sibTrans" cxnId="{AC822F9F-9AB7-4BC7-9A40-0990DA0AB643}">
      <dgm:prSet/>
      <dgm:spPr/>
      <dgm:t>
        <a:bodyPr/>
        <a:lstStyle/>
        <a:p>
          <a:endParaRPr lang="en-GB"/>
        </a:p>
      </dgm:t>
    </dgm:pt>
    <dgm:pt modelId="{109C0D77-BC2D-4845-8E6A-85D9C7E1F443}">
      <dgm:prSet/>
      <dgm:spPr/>
      <dgm:t>
        <a:bodyPr/>
        <a:lstStyle/>
        <a:p>
          <a:r>
            <a:rPr lang="en-GB"/>
            <a:t>median</a:t>
          </a:r>
        </a:p>
      </dgm:t>
    </dgm:pt>
    <dgm:pt modelId="{246E1E51-376B-4421-8F2B-069C17001F80}" type="parTrans" cxnId="{9498D025-57C5-4343-840A-76F860AE6C04}">
      <dgm:prSet/>
      <dgm:spPr/>
      <dgm:t>
        <a:bodyPr/>
        <a:lstStyle/>
        <a:p>
          <a:endParaRPr lang="en-GB"/>
        </a:p>
      </dgm:t>
    </dgm:pt>
    <dgm:pt modelId="{7FCB3CB0-87F1-495C-A218-8EA99F073C98}" type="sibTrans" cxnId="{9498D025-57C5-4343-840A-76F860AE6C04}">
      <dgm:prSet/>
      <dgm:spPr/>
      <dgm:t>
        <a:bodyPr/>
        <a:lstStyle/>
        <a:p>
          <a:endParaRPr lang="en-GB"/>
        </a:p>
      </dgm:t>
    </dgm:pt>
    <dgm:pt modelId="{0889CAD6-1C81-4973-9EDA-AAA8BCDDAD54}">
      <dgm:prSet/>
      <dgm:spPr/>
      <dgm:t>
        <a:bodyPr/>
        <a:lstStyle/>
        <a:p>
          <a:r>
            <a:rPr lang="en-GB"/>
            <a:t>range</a:t>
          </a:r>
        </a:p>
      </dgm:t>
    </dgm:pt>
    <dgm:pt modelId="{5976452F-1BEC-4158-B5D8-FFFA26D8B167}" type="parTrans" cxnId="{0CA73E5F-57E3-4AF7-A498-D80BAF0D5E20}">
      <dgm:prSet/>
      <dgm:spPr/>
      <dgm:t>
        <a:bodyPr/>
        <a:lstStyle/>
        <a:p>
          <a:endParaRPr lang="en-GB"/>
        </a:p>
      </dgm:t>
    </dgm:pt>
    <dgm:pt modelId="{8C113377-6EEC-402C-835D-5535BFCAFD02}" type="sibTrans" cxnId="{0CA73E5F-57E3-4AF7-A498-D80BAF0D5E20}">
      <dgm:prSet/>
      <dgm:spPr/>
      <dgm:t>
        <a:bodyPr/>
        <a:lstStyle/>
        <a:p>
          <a:endParaRPr lang="en-GB"/>
        </a:p>
      </dgm:t>
    </dgm:pt>
    <dgm:pt modelId="{FC313A20-A633-4D5E-B000-40F3E54CA3B3}">
      <dgm:prSet/>
      <dgm:spPr/>
      <dgm:t>
        <a:bodyPr/>
        <a:lstStyle/>
        <a:p>
          <a:r>
            <a:rPr lang="en-GB"/>
            <a:t>S.D</a:t>
          </a:r>
        </a:p>
      </dgm:t>
    </dgm:pt>
    <dgm:pt modelId="{67A91DA6-6ADE-49AA-8141-F7190F695AA8}" type="parTrans" cxnId="{724D5B0A-4E8D-4616-A404-37C26B70A5F5}">
      <dgm:prSet/>
      <dgm:spPr/>
      <dgm:t>
        <a:bodyPr/>
        <a:lstStyle/>
        <a:p>
          <a:endParaRPr lang="en-GB"/>
        </a:p>
      </dgm:t>
    </dgm:pt>
    <dgm:pt modelId="{33552541-D93E-4B52-8E0E-90DA5177EDD2}" type="sibTrans" cxnId="{724D5B0A-4E8D-4616-A404-37C26B70A5F5}">
      <dgm:prSet/>
      <dgm:spPr/>
      <dgm:t>
        <a:bodyPr/>
        <a:lstStyle/>
        <a:p>
          <a:endParaRPr lang="en-GB"/>
        </a:p>
      </dgm:t>
    </dgm:pt>
    <dgm:pt modelId="{23C5B6AF-1480-4899-8380-6A11777F7ED5}">
      <dgm:prSet/>
      <dgm:spPr/>
      <dgm:t>
        <a:bodyPr/>
        <a:lstStyle/>
        <a:p>
          <a:r>
            <a:rPr lang="en-GB"/>
            <a:t>Variance</a:t>
          </a:r>
        </a:p>
      </dgm:t>
    </dgm:pt>
    <dgm:pt modelId="{4569493D-314F-4AC7-8D28-2E807A3C40C4}" type="parTrans" cxnId="{F5076FB7-FD84-4CAC-9D50-7A7278BDBD39}">
      <dgm:prSet/>
      <dgm:spPr/>
      <dgm:t>
        <a:bodyPr/>
        <a:lstStyle/>
        <a:p>
          <a:endParaRPr lang="en-GB"/>
        </a:p>
      </dgm:t>
    </dgm:pt>
    <dgm:pt modelId="{27FFAD82-75D6-477B-9845-27A445F0E133}" type="sibTrans" cxnId="{F5076FB7-FD84-4CAC-9D50-7A7278BDBD39}">
      <dgm:prSet/>
      <dgm:spPr/>
      <dgm:t>
        <a:bodyPr/>
        <a:lstStyle/>
        <a:p>
          <a:endParaRPr lang="en-GB"/>
        </a:p>
      </dgm:t>
    </dgm:pt>
    <dgm:pt modelId="{972CBE95-2974-4553-AF60-696D519B420C}">
      <dgm:prSet/>
      <dgm:spPr/>
      <dgm:t>
        <a:bodyPr/>
        <a:lstStyle/>
        <a:p>
          <a:r>
            <a:rPr lang="en-GB"/>
            <a:t>C.V</a:t>
          </a:r>
        </a:p>
      </dgm:t>
    </dgm:pt>
    <dgm:pt modelId="{C7221804-5CD9-4A90-88CC-078FB3F3695E}" type="parTrans" cxnId="{76BB488B-2A54-4CCA-8712-F3D7B8A400CA}">
      <dgm:prSet/>
      <dgm:spPr/>
      <dgm:t>
        <a:bodyPr/>
        <a:lstStyle/>
        <a:p>
          <a:endParaRPr lang="en-GB"/>
        </a:p>
      </dgm:t>
    </dgm:pt>
    <dgm:pt modelId="{B0A0CD66-24A3-4453-8BD1-B38D2FFA2DDC}" type="sibTrans" cxnId="{76BB488B-2A54-4CCA-8712-F3D7B8A400CA}">
      <dgm:prSet/>
      <dgm:spPr/>
      <dgm:t>
        <a:bodyPr/>
        <a:lstStyle/>
        <a:p>
          <a:endParaRPr lang="en-GB"/>
        </a:p>
      </dgm:t>
    </dgm:pt>
    <dgm:pt modelId="{CC521EFA-8D84-412E-ABA4-F80922611FBD}">
      <dgm:prSet/>
      <dgm:spPr/>
      <dgm:t>
        <a:bodyPr/>
        <a:lstStyle/>
        <a:p>
          <a:r>
            <a:rPr lang="en-GB"/>
            <a:t>Skewness</a:t>
          </a:r>
        </a:p>
      </dgm:t>
    </dgm:pt>
    <dgm:pt modelId="{B78BF322-24C9-4671-82B6-EE8FDFA4700A}" type="parTrans" cxnId="{CE4EAF1D-0B00-476C-A19C-2F6DDF9D609E}">
      <dgm:prSet/>
      <dgm:spPr/>
      <dgm:t>
        <a:bodyPr/>
        <a:lstStyle/>
        <a:p>
          <a:endParaRPr lang="en-GB"/>
        </a:p>
      </dgm:t>
    </dgm:pt>
    <dgm:pt modelId="{60558EA3-7580-4975-A574-D02A960AE2E8}" type="sibTrans" cxnId="{CE4EAF1D-0B00-476C-A19C-2F6DDF9D609E}">
      <dgm:prSet/>
      <dgm:spPr/>
      <dgm:t>
        <a:bodyPr/>
        <a:lstStyle/>
        <a:p>
          <a:endParaRPr lang="en-GB"/>
        </a:p>
      </dgm:t>
    </dgm:pt>
    <dgm:pt modelId="{C9E6AF89-E9E9-4B77-ACA7-A33F41088008}">
      <dgm:prSet/>
      <dgm:spPr/>
      <dgm:t>
        <a:bodyPr/>
        <a:lstStyle/>
        <a:p>
          <a:r>
            <a:rPr lang="en-GB"/>
            <a:t>kurtosis</a:t>
          </a:r>
        </a:p>
      </dgm:t>
    </dgm:pt>
    <dgm:pt modelId="{58EBD5FA-E732-4537-9800-B60F1F360159}" type="parTrans" cxnId="{9D025B47-0C70-4A09-9FCB-51AC9CC482CA}">
      <dgm:prSet/>
      <dgm:spPr/>
      <dgm:t>
        <a:bodyPr/>
        <a:lstStyle/>
        <a:p>
          <a:endParaRPr lang="en-GB"/>
        </a:p>
      </dgm:t>
    </dgm:pt>
    <dgm:pt modelId="{51B4782B-00C9-492B-AE99-13E635868E50}" type="sibTrans" cxnId="{9D025B47-0C70-4A09-9FCB-51AC9CC482CA}">
      <dgm:prSet/>
      <dgm:spPr/>
      <dgm:t>
        <a:bodyPr/>
        <a:lstStyle/>
        <a:p>
          <a:endParaRPr lang="en-GB"/>
        </a:p>
      </dgm:t>
    </dgm:pt>
    <dgm:pt modelId="{64D48AF8-5E95-4680-9F63-144A8FA3C65F}" type="pres">
      <dgm:prSet presAssocID="{73C626A2-3CC1-43C1-8138-F2A32F526CE5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en-GB"/>
        </a:p>
      </dgm:t>
    </dgm:pt>
    <dgm:pt modelId="{F74137C6-214E-4034-B712-DD4302CC8BCC}" type="pres">
      <dgm:prSet presAssocID="{A3DCC6EE-D448-471F-8863-0B9D7F547D8A}" presName="hierRoot1" presStyleCnt="0"/>
      <dgm:spPr/>
      <dgm:t>
        <a:bodyPr/>
        <a:lstStyle/>
        <a:p>
          <a:endParaRPr lang="en-GB"/>
        </a:p>
      </dgm:t>
    </dgm:pt>
    <dgm:pt modelId="{246D89CE-D28B-474D-97EC-8C1EFB36DCE9}" type="pres">
      <dgm:prSet presAssocID="{A3DCC6EE-D448-471F-8863-0B9D7F547D8A}" presName="composite" presStyleCnt="0"/>
      <dgm:spPr/>
      <dgm:t>
        <a:bodyPr/>
        <a:lstStyle/>
        <a:p>
          <a:endParaRPr lang="en-GB"/>
        </a:p>
      </dgm:t>
    </dgm:pt>
    <dgm:pt modelId="{532F6DA5-6D10-423E-A7D7-CD3120C5FE5A}" type="pres">
      <dgm:prSet presAssocID="{A3DCC6EE-D448-471F-8863-0B9D7F547D8A}" presName="background" presStyleLbl="node0" presStyleIdx="0" presStyleCnt="1"/>
      <dgm:spPr/>
      <dgm:t>
        <a:bodyPr/>
        <a:lstStyle/>
        <a:p>
          <a:endParaRPr lang="en-GB"/>
        </a:p>
      </dgm:t>
    </dgm:pt>
    <dgm:pt modelId="{B6A10077-F61A-4AB0-868D-ABC661D8B165}" type="pres">
      <dgm:prSet presAssocID="{A3DCC6EE-D448-471F-8863-0B9D7F547D8A}" presName="text" presStyleLbl="fgAcc0" presStyleIdx="0" presStyleCnt="1" custLinFactNeighborX="-22606" custLinFactNeighborY="-4110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797B72F0-B855-4488-AA0C-020C27E0E7AB}" type="pres">
      <dgm:prSet presAssocID="{A3DCC6EE-D448-471F-8863-0B9D7F547D8A}" presName="hierChild2" presStyleCnt="0"/>
      <dgm:spPr/>
      <dgm:t>
        <a:bodyPr/>
        <a:lstStyle/>
        <a:p>
          <a:endParaRPr lang="en-GB"/>
        </a:p>
      </dgm:t>
    </dgm:pt>
    <dgm:pt modelId="{54409FD4-39CA-4168-BF87-C1D381130E5C}" type="pres">
      <dgm:prSet presAssocID="{1E2D8713-A6CF-4A56-8FE7-5A883E069D15}" presName="Name10" presStyleLbl="parChTrans1D2" presStyleIdx="0" presStyleCnt="3"/>
      <dgm:spPr/>
      <dgm:t>
        <a:bodyPr/>
        <a:lstStyle/>
        <a:p>
          <a:endParaRPr lang="en-GB"/>
        </a:p>
      </dgm:t>
    </dgm:pt>
    <dgm:pt modelId="{27502FA4-C9AD-461A-90E6-280A9F4F04C7}" type="pres">
      <dgm:prSet presAssocID="{33DC3B3D-FE37-4029-A7C8-0D1739845EE8}" presName="hierRoot2" presStyleCnt="0"/>
      <dgm:spPr/>
      <dgm:t>
        <a:bodyPr/>
        <a:lstStyle/>
        <a:p>
          <a:endParaRPr lang="en-GB"/>
        </a:p>
      </dgm:t>
    </dgm:pt>
    <dgm:pt modelId="{A0C20CB8-80F1-4A9C-A8C5-F5408F653E67}" type="pres">
      <dgm:prSet presAssocID="{33DC3B3D-FE37-4029-A7C8-0D1739845EE8}" presName="composite2" presStyleCnt="0"/>
      <dgm:spPr/>
      <dgm:t>
        <a:bodyPr/>
        <a:lstStyle/>
        <a:p>
          <a:endParaRPr lang="en-GB"/>
        </a:p>
      </dgm:t>
    </dgm:pt>
    <dgm:pt modelId="{95031308-58DB-4DC3-80F1-0C88BBEC370E}" type="pres">
      <dgm:prSet presAssocID="{33DC3B3D-FE37-4029-A7C8-0D1739845EE8}" presName="background2" presStyleLbl="node2" presStyleIdx="0" presStyleCnt="3"/>
      <dgm:spPr/>
      <dgm:t>
        <a:bodyPr/>
        <a:lstStyle/>
        <a:p>
          <a:endParaRPr lang="en-GB"/>
        </a:p>
      </dgm:t>
    </dgm:pt>
    <dgm:pt modelId="{969A1FBA-2E14-49EB-ACE6-0F7D4F6D2A22}" type="pres">
      <dgm:prSet presAssocID="{33DC3B3D-FE37-4029-A7C8-0D1739845EE8}" presName="text2" presStyleLbl="fgAcc2" presStyleIdx="0" presStyleCnt="3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D09D553-6608-4C82-9BA9-44007F87ADA4}" type="pres">
      <dgm:prSet presAssocID="{33DC3B3D-FE37-4029-A7C8-0D1739845EE8}" presName="hierChild3" presStyleCnt="0"/>
      <dgm:spPr/>
      <dgm:t>
        <a:bodyPr/>
        <a:lstStyle/>
        <a:p>
          <a:endParaRPr lang="en-GB"/>
        </a:p>
      </dgm:t>
    </dgm:pt>
    <dgm:pt modelId="{1FCD9567-05AC-47E8-A92E-00C296F9D146}" type="pres">
      <dgm:prSet presAssocID="{8882BC76-32BD-4A3A-B0DC-5DD8C919A088}" presName="Name17" presStyleLbl="parChTrans1D3" presStyleIdx="0" presStyleCnt="7"/>
      <dgm:spPr/>
      <dgm:t>
        <a:bodyPr/>
        <a:lstStyle/>
        <a:p>
          <a:endParaRPr lang="en-GB"/>
        </a:p>
      </dgm:t>
    </dgm:pt>
    <dgm:pt modelId="{865EB89E-003C-4D5A-9413-4985E97CC77A}" type="pres">
      <dgm:prSet presAssocID="{DBC84C71-D7ED-4E63-9B87-484C49A4E1DF}" presName="hierRoot3" presStyleCnt="0"/>
      <dgm:spPr/>
      <dgm:t>
        <a:bodyPr/>
        <a:lstStyle/>
        <a:p>
          <a:endParaRPr lang="en-GB"/>
        </a:p>
      </dgm:t>
    </dgm:pt>
    <dgm:pt modelId="{B20C153D-4BE7-4984-868E-E2E1AE6EA469}" type="pres">
      <dgm:prSet presAssocID="{DBC84C71-D7ED-4E63-9B87-484C49A4E1DF}" presName="composite3" presStyleCnt="0"/>
      <dgm:spPr/>
      <dgm:t>
        <a:bodyPr/>
        <a:lstStyle/>
        <a:p>
          <a:endParaRPr lang="en-GB"/>
        </a:p>
      </dgm:t>
    </dgm:pt>
    <dgm:pt modelId="{55579B05-F1E6-412D-A503-FBEBF1FD9E92}" type="pres">
      <dgm:prSet presAssocID="{DBC84C71-D7ED-4E63-9B87-484C49A4E1DF}" presName="background3" presStyleLbl="node3" presStyleIdx="0" presStyleCnt="7"/>
      <dgm:spPr/>
      <dgm:t>
        <a:bodyPr/>
        <a:lstStyle/>
        <a:p>
          <a:endParaRPr lang="en-GB"/>
        </a:p>
      </dgm:t>
    </dgm:pt>
    <dgm:pt modelId="{981C7178-759A-428B-B5C6-4E964E4030DC}" type="pres">
      <dgm:prSet presAssocID="{DBC84C71-D7ED-4E63-9B87-484C49A4E1DF}" presName="text3" presStyleLbl="fgAcc3" presStyleIdx="0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70587576-8FF3-4ECB-BE53-B46F80611130}" type="pres">
      <dgm:prSet presAssocID="{DBC84C71-D7ED-4E63-9B87-484C49A4E1DF}" presName="hierChild4" presStyleCnt="0"/>
      <dgm:spPr/>
      <dgm:t>
        <a:bodyPr/>
        <a:lstStyle/>
        <a:p>
          <a:endParaRPr lang="en-GB"/>
        </a:p>
      </dgm:t>
    </dgm:pt>
    <dgm:pt modelId="{9B48512E-9D65-4E7D-AAE2-5C8AFE965C10}" type="pres">
      <dgm:prSet presAssocID="{A88D1F89-8C09-4C41-904D-4BDF7FAA679B}" presName="Name23" presStyleLbl="parChTrans1D4" presStyleIdx="0" presStyleCnt="31"/>
      <dgm:spPr/>
      <dgm:t>
        <a:bodyPr/>
        <a:lstStyle/>
        <a:p>
          <a:endParaRPr lang="en-GB"/>
        </a:p>
      </dgm:t>
    </dgm:pt>
    <dgm:pt modelId="{8C9309D9-145D-4491-AE3B-96EFD935B169}" type="pres">
      <dgm:prSet presAssocID="{0D525B80-276E-4223-9F1B-AC316F8C5FB1}" presName="hierRoot4" presStyleCnt="0"/>
      <dgm:spPr/>
      <dgm:t>
        <a:bodyPr/>
        <a:lstStyle/>
        <a:p>
          <a:endParaRPr lang="en-GB"/>
        </a:p>
      </dgm:t>
    </dgm:pt>
    <dgm:pt modelId="{5A6E6248-B75E-48D5-8EB4-7D72FDF3D787}" type="pres">
      <dgm:prSet presAssocID="{0D525B80-276E-4223-9F1B-AC316F8C5FB1}" presName="composite4" presStyleCnt="0"/>
      <dgm:spPr/>
      <dgm:t>
        <a:bodyPr/>
        <a:lstStyle/>
        <a:p>
          <a:endParaRPr lang="en-GB"/>
        </a:p>
      </dgm:t>
    </dgm:pt>
    <dgm:pt modelId="{DDF0E4DC-40E8-4175-A6F0-169BEC11EEE5}" type="pres">
      <dgm:prSet presAssocID="{0D525B80-276E-4223-9F1B-AC316F8C5FB1}" presName="background4" presStyleLbl="node4" presStyleIdx="0" presStyleCnt="31"/>
      <dgm:spPr/>
      <dgm:t>
        <a:bodyPr/>
        <a:lstStyle/>
        <a:p>
          <a:endParaRPr lang="en-GB"/>
        </a:p>
      </dgm:t>
    </dgm:pt>
    <dgm:pt modelId="{83DE411C-3B1B-4E56-BFDE-6DAB88E5D3AB}" type="pres">
      <dgm:prSet presAssocID="{0D525B80-276E-4223-9F1B-AC316F8C5FB1}" presName="text4" presStyleLbl="fgAcc4" presStyleIdx="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C2598E7-B630-40DE-8214-22A520D135FE}" type="pres">
      <dgm:prSet presAssocID="{0D525B80-276E-4223-9F1B-AC316F8C5FB1}" presName="hierChild5" presStyleCnt="0"/>
      <dgm:spPr/>
      <dgm:t>
        <a:bodyPr/>
        <a:lstStyle/>
        <a:p>
          <a:endParaRPr lang="en-GB"/>
        </a:p>
      </dgm:t>
    </dgm:pt>
    <dgm:pt modelId="{C0668C00-6E4E-4943-AD0A-425A65A0CB84}" type="pres">
      <dgm:prSet presAssocID="{122492FB-6CA4-4F3A-80D7-0C198E2979BA}" presName="Name23" presStyleLbl="parChTrans1D4" presStyleIdx="1" presStyleCnt="31"/>
      <dgm:spPr/>
      <dgm:t>
        <a:bodyPr/>
        <a:lstStyle/>
        <a:p>
          <a:endParaRPr lang="en-GB"/>
        </a:p>
      </dgm:t>
    </dgm:pt>
    <dgm:pt modelId="{C81FE872-05B9-408D-85BE-D285A9C79DD8}" type="pres">
      <dgm:prSet presAssocID="{4B31810A-70ED-44E7-B032-88990777E729}" presName="hierRoot4" presStyleCnt="0"/>
      <dgm:spPr/>
      <dgm:t>
        <a:bodyPr/>
        <a:lstStyle/>
        <a:p>
          <a:endParaRPr lang="en-GB"/>
        </a:p>
      </dgm:t>
    </dgm:pt>
    <dgm:pt modelId="{52E7EBF2-AF16-458A-AA7A-875331F89933}" type="pres">
      <dgm:prSet presAssocID="{4B31810A-70ED-44E7-B032-88990777E729}" presName="composite4" presStyleCnt="0"/>
      <dgm:spPr/>
      <dgm:t>
        <a:bodyPr/>
        <a:lstStyle/>
        <a:p>
          <a:endParaRPr lang="en-GB"/>
        </a:p>
      </dgm:t>
    </dgm:pt>
    <dgm:pt modelId="{5B23C146-FA38-41C6-8214-0517B7308EBB}" type="pres">
      <dgm:prSet presAssocID="{4B31810A-70ED-44E7-B032-88990777E729}" presName="background4" presStyleLbl="node4" presStyleIdx="1" presStyleCnt="31"/>
      <dgm:spPr/>
      <dgm:t>
        <a:bodyPr/>
        <a:lstStyle/>
        <a:p>
          <a:endParaRPr lang="en-GB"/>
        </a:p>
      </dgm:t>
    </dgm:pt>
    <dgm:pt modelId="{5D07A771-3432-4A17-9703-BC07FA0313AC}" type="pres">
      <dgm:prSet presAssocID="{4B31810A-70ED-44E7-B032-88990777E729}" presName="text4" presStyleLbl="fgAcc4" presStyleIdx="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E6883053-D8C8-4863-AD94-9E13EBEB5CF3}" type="pres">
      <dgm:prSet presAssocID="{4B31810A-70ED-44E7-B032-88990777E729}" presName="hierChild5" presStyleCnt="0"/>
      <dgm:spPr/>
      <dgm:t>
        <a:bodyPr/>
        <a:lstStyle/>
        <a:p>
          <a:endParaRPr lang="en-GB"/>
        </a:p>
      </dgm:t>
    </dgm:pt>
    <dgm:pt modelId="{18CCE048-6463-48E9-9D6E-773B7548D4B1}" type="pres">
      <dgm:prSet presAssocID="{848913C5-0375-4BD8-9F21-D86649D3D981}" presName="Name23" presStyleLbl="parChTrans1D4" presStyleIdx="2" presStyleCnt="31"/>
      <dgm:spPr/>
      <dgm:t>
        <a:bodyPr/>
        <a:lstStyle/>
        <a:p>
          <a:endParaRPr lang="en-GB"/>
        </a:p>
      </dgm:t>
    </dgm:pt>
    <dgm:pt modelId="{84EB8D83-6530-4C62-8AEE-9C575BD1169B}" type="pres">
      <dgm:prSet presAssocID="{C3755198-2309-4681-BAD9-4FC84DC1E776}" presName="hierRoot4" presStyleCnt="0"/>
      <dgm:spPr/>
      <dgm:t>
        <a:bodyPr/>
        <a:lstStyle/>
        <a:p>
          <a:endParaRPr lang="en-GB"/>
        </a:p>
      </dgm:t>
    </dgm:pt>
    <dgm:pt modelId="{CE5F546B-A333-4A85-833E-AFC2509F98C3}" type="pres">
      <dgm:prSet presAssocID="{C3755198-2309-4681-BAD9-4FC84DC1E776}" presName="composite4" presStyleCnt="0"/>
      <dgm:spPr/>
      <dgm:t>
        <a:bodyPr/>
        <a:lstStyle/>
        <a:p>
          <a:endParaRPr lang="en-GB"/>
        </a:p>
      </dgm:t>
    </dgm:pt>
    <dgm:pt modelId="{08787CFA-148B-449B-B55C-705B96DAA8F6}" type="pres">
      <dgm:prSet presAssocID="{C3755198-2309-4681-BAD9-4FC84DC1E776}" presName="background4" presStyleLbl="node4" presStyleIdx="2" presStyleCnt="31"/>
      <dgm:spPr/>
      <dgm:t>
        <a:bodyPr/>
        <a:lstStyle/>
        <a:p>
          <a:endParaRPr lang="en-GB"/>
        </a:p>
      </dgm:t>
    </dgm:pt>
    <dgm:pt modelId="{028C3328-5EB5-48A8-BA51-929DB33DBFAA}" type="pres">
      <dgm:prSet presAssocID="{C3755198-2309-4681-BAD9-4FC84DC1E776}" presName="text4" presStyleLbl="fgAcc4" presStyleIdx="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CB7727ED-C211-4E3E-BE63-5DF136A74054}" type="pres">
      <dgm:prSet presAssocID="{C3755198-2309-4681-BAD9-4FC84DC1E776}" presName="hierChild5" presStyleCnt="0"/>
      <dgm:spPr/>
      <dgm:t>
        <a:bodyPr/>
        <a:lstStyle/>
        <a:p>
          <a:endParaRPr lang="en-GB"/>
        </a:p>
      </dgm:t>
    </dgm:pt>
    <dgm:pt modelId="{54745A8B-443C-4806-9600-333376881BA4}" type="pres">
      <dgm:prSet presAssocID="{E862ADE7-1B5A-4402-88D9-14CB5BFE0D48}" presName="Name10" presStyleLbl="parChTrans1D2" presStyleIdx="1" presStyleCnt="3"/>
      <dgm:spPr/>
      <dgm:t>
        <a:bodyPr/>
        <a:lstStyle/>
        <a:p>
          <a:endParaRPr lang="en-GB"/>
        </a:p>
      </dgm:t>
    </dgm:pt>
    <dgm:pt modelId="{5A3C03E3-49AE-4255-8E4E-8B2F14D253C7}" type="pres">
      <dgm:prSet presAssocID="{A99FA787-2E08-4DAC-ABD4-4E260595B63C}" presName="hierRoot2" presStyleCnt="0"/>
      <dgm:spPr/>
      <dgm:t>
        <a:bodyPr/>
        <a:lstStyle/>
        <a:p>
          <a:endParaRPr lang="en-GB"/>
        </a:p>
      </dgm:t>
    </dgm:pt>
    <dgm:pt modelId="{19B25BD5-6E20-4324-B310-611300147479}" type="pres">
      <dgm:prSet presAssocID="{A99FA787-2E08-4DAC-ABD4-4E260595B63C}" presName="composite2" presStyleCnt="0"/>
      <dgm:spPr/>
      <dgm:t>
        <a:bodyPr/>
        <a:lstStyle/>
        <a:p>
          <a:endParaRPr lang="en-GB"/>
        </a:p>
      </dgm:t>
    </dgm:pt>
    <dgm:pt modelId="{9C810C53-50EF-435A-BCB3-B9A461DF7E13}" type="pres">
      <dgm:prSet presAssocID="{A99FA787-2E08-4DAC-ABD4-4E260595B63C}" presName="background2" presStyleLbl="node2" presStyleIdx="1" presStyleCnt="3"/>
      <dgm:spPr/>
      <dgm:t>
        <a:bodyPr/>
        <a:lstStyle/>
        <a:p>
          <a:endParaRPr lang="en-GB"/>
        </a:p>
      </dgm:t>
    </dgm:pt>
    <dgm:pt modelId="{2408FD33-06A3-4B27-94F0-1214965F10D8}" type="pres">
      <dgm:prSet presAssocID="{A99FA787-2E08-4DAC-ABD4-4E260595B63C}" presName="text2" presStyleLbl="fgAcc2" presStyleIdx="1" presStyleCnt="3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D2E91E9B-3A0F-496A-8A2B-AA4B31976B7F}" type="pres">
      <dgm:prSet presAssocID="{A99FA787-2E08-4DAC-ABD4-4E260595B63C}" presName="hierChild3" presStyleCnt="0"/>
      <dgm:spPr/>
      <dgm:t>
        <a:bodyPr/>
        <a:lstStyle/>
        <a:p>
          <a:endParaRPr lang="en-GB"/>
        </a:p>
      </dgm:t>
    </dgm:pt>
    <dgm:pt modelId="{D18B2D74-83E1-4D37-8CC9-7054023C1FB9}" type="pres">
      <dgm:prSet presAssocID="{423D966A-CDC9-403A-9B1F-C0EBE20A56C5}" presName="Name17" presStyleLbl="parChTrans1D3" presStyleIdx="1" presStyleCnt="7"/>
      <dgm:spPr/>
      <dgm:t>
        <a:bodyPr/>
        <a:lstStyle/>
        <a:p>
          <a:endParaRPr lang="en-GB"/>
        </a:p>
      </dgm:t>
    </dgm:pt>
    <dgm:pt modelId="{1761EAC9-D49A-4626-8531-4CC3C2745FF3}" type="pres">
      <dgm:prSet presAssocID="{85CEB60B-B9E9-4FD2-9215-41DA0B5D1ADB}" presName="hierRoot3" presStyleCnt="0"/>
      <dgm:spPr/>
      <dgm:t>
        <a:bodyPr/>
        <a:lstStyle/>
        <a:p>
          <a:endParaRPr lang="en-GB"/>
        </a:p>
      </dgm:t>
    </dgm:pt>
    <dgm:pt modelId="{344E929D-40E8-4F2F-BAA0-3A1D1A7074BD}" type="pres">
      <dgm:prSet presAssocID="{85CEB60B-B9E9-4FD2-9215-41DA0B5D1ADB}" presName="composite3" presStyleCnt="0"/>
      <dgm:spPr/>
      <dgm:t>
        <a:bodyPr/>
        <a:lstStyle/>
        <a:p>
          <a:endParaRPr lang="en-GB"/>
        </a:p>
      </dgm:t>
    </dgm:pt>
    <dgm:pt modelId="{BB25D0E2-E7C2-49BA-82C7-EBD35AAA68BE}" type="pres">
      <dgm:prSet presAssocID="{85CEB60B-B9E9-4FD2-9215-41DA0B5D1ADB}" presName="background3" presStyleLbl="node3" presStyleIdx="1" presStyleCnt="7"/>
      <dgm:spPr/>
      <dgm:t>
        <a:bodyPr/>
        <a:lstStyle/>
        <a:p>
          <a:endParaRPr lang="en-GB"/>
        </a:p>
      </dgm:t>
    </dgm:pt>
    <dgm:pt modelId="{9C612C8A-68E9-4B91-BB63-A9AAB75BA86B}" type="pres">
      <dgm:prSet presAssocID="{85CEB60B-B9E9-4FD2-9215-41DA0B5D1ADB}" presName="text3" presStyleLbl="fgAcc3" presStyleIdx="1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0C92A2C-0E17-4AE2-A568-9B4975E6AC93}" type="pres">
      <dgm:prSet presAssocID="{85CEB60B-B9E9-4FD2-9215-41DA0B5D1ADB}" presName="hierChild4" presStyleCnt="0"/>
      <dgm:spPr/>
      <dgm:t>
        <a:bodyPr/>
        <a:lstStyle/>
        <a:p>
          <a:endParaRPr lang="en-GB"/>
        </a:p>
      </dgm:t>
    </dgm:pt>
    <dgm:pt modelId="{FD620EDB-B62A-45EF-9058-7B7FBBCDAA0F}" type="pres">
      <dgm:prSet presAssocID="{A23A088A-273B-4D10-AE1C-06CB41E5B38A}" presName="Name23" presStyleLbl="parChTrans1D4" presStyleIdx="3" presStyleCnt="31"/>
      <dgm:spPr/>
      <dgm:t>
        <a:bodyPr/>
        <a:lstStyle/>
        <a:p>
          <a:endParaRPr lang="en-GB"/>
        </a:p>
      </dgm:t>
    </dgm:pt>
    <dgm:pt modelId="{5FA6A868-EBC9-4352-93D4-AB7566F5A0EA}" type="pres">
      <dgm:prSet presAssocID="{9452985A-A8BF-49DE-A559-1A514FB93A48}" presName="hierRoot4" presStyleCnt="0"/>
      <dgm:spPr/>
      <dgm:t>
        <a:bodyPr/>
        <a:lstStyle/>
        <a:p>
          <a:endParaRPr lang="en-GB"/>
        </a:p>
      </dgm:t>
    </dgm:pt>
    <dgm:pt modelId="{5F87C086-31C7-4D70-9A6C-05BB46ECD302}" type="pres">
      <dgm:prSet presAssocID="{9452985A-A8BF-49DE-A559-1A514FB93A48}" presName="composite4" presStyleCnt="0"/>
      <dgm:spPr/>
      <dgm:t>
        <a:bodyPr/>
        <a:lstStyle/>
        <a:p>
          <a:endParaRPr lang="en-GB"/>
        </a:p>
      </dgm:t>
    </dgm:pt>
    <dgm:pt modelId="{9C2F0B0A-C5A1-4EF1-A5F6-3D8AB8030836}" type="pres">
      <dgm:prSet presAssocID="{9452985A-A8BF-49DE-A559-1A514FB93A48}" presName="background4" presStyleLbl="node4" presStyleIdx="3" presStyleCnt="31"/>
      <dgm:spPr/>
      <dgm:t>
        <a:bodyPr/>
        <a:lstStyle/>
        <a:p>
          <a:endParaRPr lang="en-GB"/>
        </a:p>
      </dgm:t>
    </dgm:pt>
    <dgm:pt modelId="{F07C6C13-1B90-4D74-A486-82D71CF1A59A}" type="pres">
      <dgm:prSet presAssocID="{9452985A-A8BF-49DE-A559-1A514FB93A48}" presName="text4" presStyleLbl="fgAcc4" presStyleIdx="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9FF9FB1-620F-4C3E-AAC2-8DB0597E2368}" type="pres">
      <dgm:prSet presAssocID="{9452985A-A8BF-49DE-A559-1A514FB93A48}" presName="hierChild5" presStyleCnt="0"/>
      <dgm:spPr/>
      <dgm:t>
        <a:bodyPr/>
        <a:lstStyle/>
        <a:p>
          <a:endParaRPr lang="en-GB"/>
        </a:p>
      </dgm:t>
    </dgm:pt>
    <dgm:pt modelId="{2F67810B-53DE-48EE-A654-09CBF8B0EE05}" type="pres">
      <dgm:prSet presAssocID="{F098565E-08A3-4359-9E66-6B1F2A2B1A48}" presName="Name23" presStyleLbl="parChTrans1D4" presStyleIdx="4" presStyleCnt="31"/>
      <dgm:spPr/>
      <dgm:t>
        <a:bodyPr/>
        <a:lstStyle/>
        <a:p>
          <a:endParaRPr lang="en-GB"/>
        </a:p>
      </dgm:t>
    </dgm:pt>
    <dgm:pt modelId="{44E7D509-51C0-4A1F-B7A8-A4F532AFCEF8}" type="pres">
      <dgm:prSet presAssocID="{07A7338D-DF41-44E1-8C4F-8587D3721FCF}" presName="hierRoot4" presStyleCnt="0"/>
      <dgm:spPr/>
      <dgm:t>
        <a:bodyPr/>
        <a:lstStyle/>
        <a:p>
          <a:endParaRPr lang="en-GB"/>
        </a:p>
      </dgm:t>
    </dgm:pt>
    <dgm:pt modelId="{F4CDDAFE-C8E2-4ACD-9B79-583316E816EF}" type="pres">
      <dgm:prSet presAssocID="{07A7338D-DF41-44E1-8C4F-8587D3721FCF}" presName="composite4" presStyleCnt="0"/>
      <dgm:spPr/>
      <dgm:t>
        <a:bodyPr/>
        <a:lstStyle/>
        <a:p>
          <a:endParaRPr lang="en-GB"/>
        </a:p>
      </dgm:t>
    </dgm:pt>
    <dgm:pt modelId="{100EE266-0803-4E83-A719-9E830FF588EB}" type="pres">
      <dgm:prSet presAssocID="{07A7338D-DF41-44E1-8C4F-8587D3721FCF}" presName="background4" presStyleLbl="node4" presStyleIdx="4" presStyleCnt="31"/>
      <dgm:spPr/>
      <dgm:t>
        <a:bodyPr/>
        <a:lstStyle/>
        <a:p>
          <a:endParaRPr lang="en-GB"/>
        </a:p>
      </dgm:t>
    </dgm:pt>
    <dgm:pt modelId="{38474A55-1722-4395-ABEE-6D6409463886}" type="pres">
      <dgm:prSet presAssocID="{07A7338D-DF41-44E1-8C4F-8587D3721FCF}" presName="text4" presStyleLbl="fgAcc4" presStyleIdx="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D5D698E-F26F-46BD-B359-7AA73140C4C5}" type="pres">
      <dgm:prSet presAssocID="{07A7338D-DF41-44E1-8C4F-8587D3721FCF}" presName="hierChild5" presStyleCnt="0"/>
      <dgm:spPr/>
      <dgm:t>
        <a:bodyPr/>
        <a:lstStyle/>
        <a:p>
          <a:endParaRPr lang="en-GB"/>
        </a:p>
      </dgm:t>
    </dgm:pt>
    <dgm:pt modelId="{5D13504C-CC05-428F-8E8A-A5006A40B147}" type="pres">
      <dgm:prSet presAssocID="{AD2273E2-E0D2-4B77-A3A8-4C2E6A77C851}" presName="Name23" presStyleLbl="parChTrans1D4" presStyleIdx="5" presStyleCnt="31"/>
      <dgm:spPr/>
      <dgm:t>
        <a:bodyPr/>
        <a:lstStyle/>
        <a:p>
          <a:endParaRPr lang="en-GB"/>
        </a:p>
      </dgm:t>
    </dgm:pt>
    <dgm:pt modelId="{DD1D52D5-20CA-4E6D-8DC0-41538EEF4D0B}" type="pres">
      <dgm:prSet presAssocID="{99332077-D41E-45C1-9E79-97BDB3987259}" presName="hierRoot4" presStyleCnt="0"/>
      <dgm:spPr/>
      <dgm:t>
        <a:bodyPr/>
        <a:lstStyle/>
        <a:p>
          <a:endParaRPr lang="en-GB"/>
        </a:p>
      </dgm:t>
    </dgm:pt>
    <dgm:pt modelId="{FD588FB9-5517-4E28-B3FE-430A39F6AE67}" type="pres">
      <dgm:prSet presAssocID="{99332077-D41E-45C1-9E79-97BDB3987259}" presName="composite4" presStyleCnt="0"/>
      <dgm:spPr/>
      <dgm:t>
        <a:bodyPr/>
        <a:lstStyle/>
        <a:p>
          <a:endParaRPr lang="en-GB"/>
        </a:p>
      </dgm:t>
    </dgm:pt>
    <dgm:pt modelId="{6AEBBDEF-4A2E-4E08-B45F-08AD1EEB4C85}" type="pres">
      <dgm:prSet presAssocID="{99332077-D41E-45C1-9E79-97BDB3987259}" presName="background4" presStyleLbl="node4" presStyleIdx="5" presStyleCnt="31"/>
      <dgm:spPr/>
      <dgm:t>
        <a:bodyPr/>
        <a:lstStyle/>
        <a:p>
          <a:endParaRPr lang="en-GB"/>
        </a:p>
      </dgm:t>
    </dgm:pt>
    <dgm:pt modelId="{E27865A6-41EE-4BAF-8C8E-CC655CC474E5}" type="pres">
      <dgm:prSet presAssocID="{99332077-D41E-45C1-9E79-97BDB3987259}" presName="text4" presStyleLbl="fgAcc4" presStyleIdx="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33AB0E8A-A72D-43A0-B059-728C46EA3C11}" type="pres">
      <dgm:prSet presAssocID="{99332077-D41E-45C1-9E79-97BDB3987259}" presName="hierChild5" presStyleCnt="0"/>
      <dgm:spPr/>
      <dgm:t>
        <a:bodyPr/>
        <a:lstStyle/>
        <a:p>
          <a:endParaRPr lang="en-GB"/>
        </a:p>
      </dgm:t>
    </dgm:pt>
    <dgm:pt modelId="{772995DD-B486-4D17-9E81-0C7AFB4544B9}" type="pres">
      <dgm:prSet presAssocID="{EA9ACB9D-321A-48E9-B523-69D67903E38D}" presName="Name23" presStyleLbl="parChTrans1D4" presStyleIdx="6" presStyleCnt="31"/>
      <dgm:spPr/>
      <dgm:t>
        <a:bodyPr/>
        <a:lstStyle/>
        <a:p>
          <a:endParaRPr lang="en-GB"/>
        </a:p>
      </dgm:t>
    </dgm:pt>
    <dgm:pt modelId="{C478C73F-40FC-4DE4-821C-674D31B9D546}" type="pres">
      <dgm:prSet presAssocID="{FEAEC48D-F37E-4598-9818-06DB841CF06E}" presName="hierRoot4" presStyleCnt="0"/>
      <dgm:spPr/>
      <dgm:t>
        <a:bodyPr/>
        <a:lstStyle/>
        <a:p>
          <a:endParaRPr lang="en-GB"/>
        </a:p>
      </dgm:t>
    </dgm:pt>
    <dgm:pt modelId="{B2FCBD3F-379E-4676-9A2B-F9269F8A2A24}" type="pres">
      <dgm:prSet presAssocID="{FEAEC48D-F37E-4598-9818-06DB841CF06E}" presName="composite4" presStyleCnt="0"/>
      <dgm:spPr/>
      <dgm:t>
        <a:bodyPr/>
        <a:lstStyle/>
        <a:p>
          <a:endParaRPr lang="en-GB"/>
        </a:p>
      </dgm:t>
    </dgm:pt>
    <dgm:pt modelId="{CD98F43C-2F68-41EC-89AB-5E59A236C460}" type="pres">
      <dgm:prSet presAssocID="{FEAEC48D-F37E-4598-9818-06DB841CF06E}" presName="background4" presStyleLbl="node4" presStyleIdx="6" presStyleCnt="31"/>
      <dgm:spPr/>
      <dgm:t>
        <a:bodyPr/>
        <a:lstStyle/>
        <a:p>
          <a:endParaRPr lang="en-GB"/>
        </a:p>
      </dgm:t>
    </dgm:pt>
    <dgm:pt modelId="{4BD60E90-7576-4317-BE95-686511B5AB44}" type="pres">
      <dgm:prSet presAssocID="{FEAEC48D-F37E-4598-9818-06DB841CF06E}" presName="text4" presStyleLbl="fgAcc4" presStyleIdx="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D84BA67-7D76-4A92-B52A-932935578B0B}" type="pres">
      <dgm:prSet presAssocID="{FEAEC48D-F37E-4598-9818-06DB841CF06E}" presName="hierChild5" presStyleCnt="0"/>
      <dgm:spPr/>
      <dgm:t>
        <a:bodyPr/>
        <a:lstStyle/>
        <a:p>
          <a:endParaRPr lang="en-GB"/>
        </a:p>
      </dgm:t>
    </dgm:pt>
    <dgm:pt modelId="{671A9651-2F85-4E57-87AF-5EA1FF3F40E9}" type="pres">
      <dgm:prSet presAssocID="{BC85B936-CD12-4801-AA48-31C06E6AAB8B}" presName="Name23" presStyleLbl="parChTrans1D4" presStyleIdx="7" presStyleCnt="31"/>
      <dgm:spPr/>
      <dgm:t>
        <a:bodyPr/>
        <a:lstStyle/>
        <a:p>
          <a:endParaRPr lang="en-GB"/>
        </a:p>
      </dgm:t>
    </dgm:pt>
    <dgm:pt modelId="{5ABE44A8-136B-4ADD-A8BB-2B5C53B821E8}" type="pres">
      <dgm:prSet presAssocID="{FA09F56C-68E1-49FB-B282-CA92862C04E7}" presName="hierRoot4" presStyleCnt="0"/>
      <dgm:spPr/>
      <dgm:t>
        <a:bodyPr/>
        <a:lstStyle/>
        <a:p>
          <a:endParaRPr lang="en-GB"/>
        </a:p>
      </dgm:t>
    </dgm:pt>
    <dgm:pt modelId="{CF3114C2-EFD1-431C-B12B-EC3E754DC7DB}" type="pres">
      <dgm:prSet presAssocID="{FA09F56C-68E1-49FB-B282-CA92862C04E7}" presName="composite4" presStyleCnt="0"/>
      <dgm:spPr/>
      <dgm:t>
        <a:bodyPr/>
        <a:lstStyle/>
        <a:p>
          <a:endParaRPr lang="en-GB"/>
        </a:p>
      </dgm:t>
    </dgm:pt>
    <dgm:pt modelId="{72202C8E-6E86-4FB1-A762-99CA221E252D}" type="pres">
      <dgm:prSet presAssocID="{FA09F56C-68E1-49FB-B282-CA92862C04E7}" presName="background4" presStyleLbl="node4" presStyleIdx="7" presStyleCnt="31"/>
      <dgm:spPr/>
      <dgm:t>
        <a:bodyPr/>
        <a:lstStyle/>
        <a:p>
          <a:endParaRPr lang="en-GB"/>
        </a:p>
      </dgm:t>
    </dgm:pt>
    <dgm:pt modelId="{76F4B146-619E-4429-A107-C03FDD83A217}" type="pres">
      <dgm:prSet presAssocID="{FA09F56C-68E1-49FB-B282-CA92862C04E7}" presName="text4" presStyleLbl="fgAcc4" presStyleIdx="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B3E3724-AB7D-4129-82DA-5562E114C2FE}" type="pres">
      <dgm:prSet presAssocID="{FA09F56C-68E1-49FB-B282-CA92862C04E7}" presName="hierChild5" presStyleCnt="0"/>
      <dgm:spPr/>
      <dgm:t>
        <a:bodyPr/>
        <a:lstStyle/>
        <a:p>
          <a:endParaRPr lang="en-GB"/>
        </a:p>
      </dgm:t>
    </dgm:pt>
    <dgm:pt modelId="{AED35F46-B0DE-47D1-8159-C1F1A60AFF49}" type="pres">
      <dgm:prSet presAssocID="{6767F41C-E3FB-4633-B7AF-EB99894EAED9}" presName="Name23" presStyleLbl="parChTrans1D4" presStyleIdx="8" presStyleCnt="31"/>
      <dgm:spPr/>
      <dgm:t>
        <a:bodyPr/>
        <a:lstStyle/>
        <a:p>
          <a:endParaRPr lang="en-GB"/>
        </a:p>
      </dgm:t>
    </dgm:pt>
    <dgm:pt modelId="{6BFE26AD-DB3A-4843-8F30-2A8CA5518639}" type="pres">
      <dgm:prSet presAssocID="{5C63C20E-1564-4D21-8957-4473AD7F16E5}" presName="hierRoot4" presStyleCnt="0"/>
      <dgm:spPr/>
      <dgm:t>
        <a:bodyPr/>
        <a:lstStyle/>
        <a:p>
          <a:endParaRPr lang="en-GB"/>
        </a:p>
      </dgm:t>
    </dgm:pt>
    <dgm:pt modelId="{572DB7D5-C5C0-4B88-A11A-66BDEED66D12}" type="pres">
      <dgm:prSet presAssocID="{5C63C20E-1564-4D21-8957-4473AD7F16E5}" presName="composite4" presStyleCnt="0"/>
      <dgm:spPr/>
      <dgm:t>
        <a:bodyPr/>
        <a:lstStyle/>
        <a:p>
          <a:endParaRPr lang="en-GB"/>
        </a:p>
      </dgm:t>
    </dgm:pt>
    <dgm:pt modelId="{6F899B7B-3D51-4A0A-B828-1ECC4C69B44C}" type="pres">
      <dgm:prSet presAssocID="{5C63C20E-1564-4D21-8957-4473AD7F16E5}" presName="background4" presStyleLbl="node4" presStyleIdx="8" presStyleCnt="31"/>
      <dgm:spPr/>
      <dgm:t>
        <a:bodyPr/>
        <a:lstStyle/>
        <a:p>
          <a:endParaRPr lang="en-GB"/>
        </a:p>
      </dgm:t>
    </dgm:pt>
    <dgm:pt modelId="{605457A4-7334-41AD-85CB-E955A15EBF00}" type="pres">
      <dgm:prSet presAssocID="{5C63C20E-1564-4D21-8957-4473AD7F16E5}" presName="text4" presStyleLbl="fgAcc4" presStyleIdx="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C1A02C61-EBFE-4422-B1D6-6499802A132B}" type="pres">
      <dgm:prSet presAssocID="{5C63C20E-1564-4D21-8957-4473AD7F16E5}" presName="hierChild5" presStyleCnt="0"/>
      <dgm:spPr/>
      <dgm:t>
        <a:bodyPr/>
        <a:lstStyle/>
        <a:p>
          <a:endParaRPr lang="en-GB"/>
        </a:p>
      </dgm:t>
    </dgm:pt>
    <dgm:pt modelId="{AF3FB3BE-177F-479D-8A90-3486033DA531}" type="pres">
      <dgm:prSet presAssocID="{69AB937A-CD0B-4AF4-8D31-AE6E59C2CBF5}" presName="Name23" presStyleLbl="parChTrans1D4" presStyleIdx="9" presStyleCnt="31"/>
      <dgm:spPr/>
      <dgm:t>
        <a:bodyPr/>
        <a:lstStyle/>
        <a:p>
          <a:endParaRPr lang="en-GB"/>
        </a:p>
      </dgm:t>
    </dgm:pt>
    <dgm:pt modelId="{B545250D-8746-4847-A79C-DD74268AEC73}" type="pres">
      <dgm:prSet presAssocID="{6B314ED9-8E26-47C0-A0FF-C9FE38F3D54C}" presName="hierRoot4" presStyleCnt="0"/>
      <dgm:spPr/>
      <dgm:t>
        <a:bodyPr/>
        <a:lstStyle/>
        <a:p>
          <a:endParaRPr lang="en-GB"/>
        </a:p>
      </dgm:t>
    </dgm:pt>
    <dgm:pt modelId="{C3EBBB21-6667-402D-8EE7-CA3AD9C5DE9A}" type="pres">
      <dgm:prSet presAssocID="{6B314ED9-8E26-47C0-A0FF-C9FE38F3D54C}" presName="composite4" presStyleCnt="0"/>
      <dgm:spPr/>
      <dgm:t>
        <a:bodyPr/>
        <a:lstStyle/>
        <a:p>
          <a:endParaRPr lang="en-GB"/>
        </a:p>
      </dgm:t>
    </dgm:pt>
    <dgm:pt modelId="{0D4568A0-DD1A-4E9D-958A-B10EEE16FAF5}" type="pres">
      <dgm:prSet presAssocID="{6B314ED9-8E26-47C0-A0FF-C9FE38F3D54C}" presName="background4" presStyleLbl="node4" presStyleIdx="9" presStyleCnt="31"/>
      <dgm:spPr/>
      <dgm:t>
        <a:bodyPr/>
        <a:lstStyle/>
        <a:p>
          <a:endParaRPr lang="en-GB"/>
        </a:p>
      </dgm:t>
    </dgm:pt>
    <dgm:pt modelId="{1D741019-E507-4FD3-BB23-F18070463386}" type="pres">
      <dgm:prSet presAssocID="{6B314ED9-8E26-47C0-A0FF-C9FE38F3D54C}" presName="text4" presStyleLbl="fgAcc4" presStyleIdx="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B1EFBA5-A16A-49D4-9DE7-43870687B830}" type="pres">
      <dgm:prSet presAssocID="{6B314ED9-8E26-47C0-A0FF-C9FE38F3D54C}" presName="hierChild5" presStyleCnt="0"/>
      <dgm:spPr/>
      <dgm:t>
        <a:bodyPr/>
        <a:lstStyle/>
        <a:p>
          <a:endParaRPr lang="en-GB"/>
        </a:p>
      </dgm:t>
    </dgm:pt>
    <dgm:pt modelId="{20369003-5A67-49B5-B505-95351018FCE1}" type="pres">
      <dgm:prSet presAssocID="{61FC012B-126E-44D8-84A1-77D4296F0CEA}" presName="Name23" presStyleLbl="parChTrans1D4" presStyleIdx="10" presStyleCnt="31"/>
      <dgm:spPr/>
      <dgm:t>
        <a:bodyPr/>
        <a:lstStyle/>
        <a:p>
          <a:endParaRPr lang="en-GB"/>
        </a:p>
      </dgm:t>
    </dgm:pt>
    <dgm:pt modelId="{E3E7CA65-FE8A-438D-AE4E-DB0DD30FDF81}" type="pres">
      <dgm:prSet presAssocID="{418B1529-8E3D-4DBF-B7F8-4333FDDA8FB4}" presName="hierRoot4" presStyleCnt="0"/>
      <dgm:spPr/>
      <dgm:t>
        <a:bodyPr/>
        <a:lstStyle/>
        <a:p>
          <a:endParaRPr lang="en-GB"/>
        </a:p>
      </dgm:t>
    </dgm:pt>
    <dgm:pt modelId="{8FE199F6-46B2-454E-8E0E-46B2F9A67E38}" type="pres">
      <dgm:prSet presAssocID="{418B1529-8E3D-4DBF-B7F8-4333FDDA8FB4}" presName="composite4" presStyleCnt="0"/>
      <dgm:spPr/>
      <dgm:t>
        <a:bodyPr/>
        <a:lstStyle/>
        <a:p>
          <a:endParaRPr lang="en-GB"/>
        </a:p>
      </dgm:t>
    </dgm:pt>
    <dgm:pt modelId="{7EFA2117-9DB5-4919-BC15-D43A4C3BD562}" type="pres">
      <dgm:prSet presAssocID="{418B1529-8E3D-4DBF-B7F8-4333FDDA8FB4}" presName="background4" presStyleLbl="node4" presStyleIdx="10" presStyleCnt="31"/>
      <dgm:spPr/>
      <dgm:t>
        <a:bodyPr/>
        <a:lstStyle/>
        <a:p>
          <a:endParaRPr lang="en-GB"/>
        </a:p>
      </dgm:t>
    </dgm:pt>
    <dgm:pt modelId="{F13BABAF-8234-4D12-A12A-756DC316FD74}" type="pres">
      <dgm:prSet presAssocID="{418B1529-8E3D-4DBF-B7F8-4333FDDA8FB4}" presName="text4" presStyleLbl="fgAcc4" presStyleIdx="1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9A15E05-9764-40A7-9C8F-710DE913D065}" type="pres">
      <dgm:prSet presAssocID="{418B1529-8E3D-4DBF-B7F8-4333FDDA8FB4}" presName="hierChild5" presStyleCnt="0"/>
      <dgm:spPr/>
      <dgm:t>
        <a:bodyPr/>
        <a:lstStyle/>
        <a:p>
          <a:endParaRPr lang="en-GB"/>
        </a:p>
      </dgm:t>
    </dgm:pt>
    <dgm:pt modelId="{C3446A60-5305-404E-BEBD-F1415C3A98E9}" type="pres">
      <dgm:prSet presAssocID="{93549DBE-5E27-4DD9-8BE5-C9A85C441752}" presName="Name23" presStyleLbl="parChTrans1D4" presStyleIdx="11" presStyleCnt="31"/>
      <dgm:spPr/>
      <dgm:t>
        <a:bodyPr/>
        <a:lstStyle/>
        <a:p>
          <a:endParaRPr lang="en-GB"/>
        </a:p>
      </dgm:t>
    </dgm:pt>
    <dgm:pt modelId="{A55FE0A7-E0FD-47AF-ACE7-A99A14C57400}" type="pres">
      <dgm:prSet presAssocID="{0193A9E3-E08B-4095-9800-6253BA1CBBE0}" presName="hierRoot4" presStyleCnt="0"/>
      <dgm:spPr/>
      <dgm:t>
        <a:bodyPr/>
        <a:lstStyle/>
        <a:p>
          <a:endParaRPr lang="en-GB"/>
        </a:p>
      </dgm:t>
    </dgm:pt>
    <dgm:pt modelId="{773B0874-50F4-46C9-80D7-D676D4D45CDF}" type="pres">
      <dgm:prSet presAssocID="{0193A9E3-E08B-4095-9800-6253BA1CBBE0}" presName="composite4" presStyleCnt="0"/>
      <dgm:spPr/>
      <dgm:t>
        <a:bodyPr/>
        <a:lstStyle/>
        <a:p>
          <a:endParaRPr lang="en-GB"/>
        </a:p>
      </dgm:t>
    </dgm:pt>
    <dgm:pt modelId="{5FD20257-0D87-42E4-B3A5-B57D38DC9D06}" type="pres">
      <dgm:prSet presAssocID="{0193A9E3-E08B-4095-9800-6253BA1CBBE0}" presName="background4" presStyleLbl="node4" presStyleIdx="11" presStyleCnt="31"/>
      <dgm:spPr/>
      <dgm:t>
        <a:bodyPr/>
        <a:lstStyle/>
        <a:p>
          <a:endParaRPr lang="en-GB"/>
        </a:p>
      </dgm:t>
    </dgm:pt>
    <dgm:pt modelId="{0E4AC3E2-6657-41DF-8733-7918361183B9}" type="pres">
      <dgm:prSet presAssocID="{0193A9E3-E08B-4095-9800-6253BA1CBBE0}" presName="text4" presStyleLbl="fgAcc4" presStyleIdx="1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47F31CF-48F1-4579-9AC2-0632C7FDF7AE}" type="pres">
      <dgm:prSet presAssocID="{0193A9E3-E08B-4095-9800-6253BA1CBBE0}" presName="hierChild5" presStyleCnt="0"/>
      <dgm:spPr/>
      <dgm:t>
        <a:bodyPr/>
        <a:lstStyle/>
        <a:p>
          <a:endParaRPr lang="en-GB"/>
        </a:p>
      </dgm:t>
    </dgm:pt>
    <dgm:pt modelId="{D7DDFF51-19F8-4E52-BEBB-CFBAB4E8C120}" type="pres">
      <dgm:prSet presAssocID="{D3D22B12-4C5F-40EB-9C4B-254B3472D27C}" presName="Name23" presStyleLbl="parChTrans1D4" presStyleIdx="12" presStyleCnt="31"/>
      <dgm:spPr/>
      <dgm:t>
        <a:bodyPr/>
        <a:lstStyle/>
        <a:p>
          <a:endParaRPr lang="en-GB"/>
        </a:p>
      </dgm:t>
    </dgm:pt>
    <dgm:pt modelId="{827F23A9-5BDE-45C4-B9CC-016C63C74C2B}" type="pres">
      <dgm:prSet presAssocID="{0B56412A-9F35-43CD-8125-6A468168B703}" presName="hierRoot4" presStyleCnt="0"/>
      <dgm:spPr/>
      <dgm:t>
        <a:bodyPr/>
        <a:lstStyle/>
        <a:p>
          <a:endParaRPr lang="en-GB"/>
        </a:p>
      </dgm:t>
    </dgm:pt>
    <dgm:pt modelId="{6424F322-94FF-46C8-9287-1FA66B366CA4}" type="pres">
      <dgm:prSet presAssocID="{0B56412A-9F35-43CD-8125-6A468168B703}" presName="composite4" presStyleCnt="0"/>
      <dgm:spPr/>
      <dgm:t>
        <a:bodyPr/>
        <a:lstStyle/>
        <a:p>
          <a:endParaRPr lang="en-GB"/>
        </a:p>
      </dgm:t>
    </dgm:pt>
    <dgm:pt modelId="{7F58835A-0C5B-4099-95DE-17BC556926A2}" type="pres">
      <dgm:prSet presAssocID="{0B56412A-9F35-43CD-8125-6A468168B703}" presName="background4" presStyleLbl="node4" presStyleIdx="12" presStyleCnt="31"/>
      <dgm:spPr/>
      <dgm:t>
        <a:bodyPr/>
        <a:lstStyle/>
        <a:p>
          <a:endParaRPr lang="en-GB"/>
        </a:p>
      </dgm:t>
    </dgm:pt>
    <dgm:pt modelId="{5190530E-9DDF-4736-AADC-28C495A91927}" type="pres">
      <dgm:prSet presAssocID="{0B56412A-9F35-43CD-8125-6A468168B703}" presName="text4" presStyleLbl="fgAcc4" presStyleIdx="1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B7479B9-0235-462F-AF47-11702210BEF4}" type="pres">
      <dgm:prSet presAssocID="{0B56412A-9F35-43CD-8125-6A468168B703}" presName="hierChild5" presStyleCnt="0"/>
      <dgm:spPr/>
      <dgm:t>
        <a:bodyPr/>
        <a:lstStyle/>
        <a:p>
          <a:endParaRPr lang="en-GB"/>
        </a:p>
      </dgm:t>
    </dgm:pt>
    <dgm:pt modelId="{A64C3675-43B9-4494-8518-C65D1C88085A}" type="pres">
      <dgm:prSet presAssocID="{909C8117-B358-426A-BB5A-3DF17F8A8FC9}" presName="Name23" presStyleLbl="parChTrans1D4" presStyleIdx="13" presStyleCnt="31"/>
      <dgm:spPr/>
      <dgm:t>
        <a:bodyPr/>
        <a:lstStyle/>
        <a:p>
          <a:endParaRPr lang="en-GB"/>
        </a:p>
      </dgm:t>
    </dgm:pt>
    <dgm:pt modelId="{F8F51659-B925-4187-A298-87E7F14335AA}" type="pres">
      <dgm:prSet presAssocID="{233AD37B-91B3-40E0-892A-D76BF2729AA0}" presName="hierRoot4" presStyleCnt="0"/>
      <dgm:spPr/>
      <dgm:t>
        <a:bodyPr/>
        <a:lstStyle/>
        <a:p>
          <a:endParaRPr lang="en-GB"/>
        </a:p>
      </dgm:t>
    </dgm:pt>
    <dgm:pt modelId="{0FFF23AB-3FE1-48D1-9C19-F00035719B2C}" type="pres">
      <dgm:prSet presAssocID="{233AD37B-91B3-40E0-892A-D76BF2729AA0}" presName="composite4" presStyleCnt="0"/>
      <dgm:spPr/>
      <dgm:t>
        <a:bodyPr/>
        <a:lstStyle/>
        <a:p>
          <a:endParaRPr lang="en-GB"/>
        </a:p>
      </dgm:t>
    </dgm:pt>
    <dgm:pt modelId="{E9520423-77C1-4FDE-88B6-916B0F5D5903}" type="pres">
      <dgm:prSet presAssocID="{233AD37B-91B3-40E0-892A-D76BF2729AA0}" presName="background4" presStyleLbl="node4" presStyleIdx="13" presStyleCnt="31"/>
      <dgm:spPr/>
      <dgm:t>
        <a:bodyPr/>
        <a:lstStyle/>
        <a:p>
          <a:endParaRPr lang="en-GB"/>
        </a:p>
      </dgm:t>
    </dgm:pt>
    <dgm:pt modelId="{D8BFF0AD-66DE-442B-8641-9B0595D57D8C}" type="pres">
      <dgm:prSet presAssocID="{233AD37B-91B3-40E0-892A-D76BF2729AA0}" presName="text4" presStyleLbl="fgAcc4" presStyleIdx="1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EB0E996-E6A0-432E-92D6-CC9EC4F3FFCD}" type="pres">
      <dgm:prSet presAssocID="{233AD37B-91B3-40E0-892A-D76BF2729AA0}" presName="hierChild5" presStyleCnt="0"/>
      <dgm:spPr/>
      <dgm:t>
        <a:bodyPr/>
        <a:lstStyle/>
        <a:p>
          <a:endParaRPr lang="en-GB"/>
        </a:p>
      </dgm:t>
    </dgm:pt>
    <dgm:pt modelId="{BC9AA74D-65A4-4227-B709-94AA12A6EB60}" type="pres">
      <dgm:prSet presAssocID="{56BA1E1D-23F9-4044-BB22-F4A15D9C8028}" presName="Name17" presStyleLbl="parChTrans1D3" presStyleIdx="2" presStyleCnt="7"/>
      <dgm:spPr/>
      <dgm:t>
        <a:bodyPr/>
        <a:lstStyle/>
        <a:p>
          <a:endParaRPr lang="en-GB"/>
        </a:p>
      </dgm:t>
    </dgm:pt>
    <dgm:pt modelId="{A3C8BFF2-A78B-4554-9B0A-2AC897DE68D4}" type="pres">
      <dgm:prSet presAssocID="{0C82A2FB-817D-4367-8BB4-3D00855ED2A8}" presName="hierRoot3" presStyleCnt="0"/>
      <dgm:spPr/>
      <dgm:t>
        <a:bodyPr/>
        <a:lstStyle/>
        <a:p>
          <a:endParaRPr lang="en-GB"/>
        </a:p>
      </dgm:t>
    </dgm:pt>
    <dgm:pt modelId="{1411B0FC-91F0-49D9-BF7E-5211BAB037AE}" type="pres">
      <dgm:prSet presAssocID="{0C82A2FB-817D-4367-8BB4-3D00855ED2A8}" presName="composite3" presStyleCnt="0"/>
      <dgm:spPr/>
      <dgm:t>
        <a:bodyPr/>
        <a:lstStyle/>
        <a:p>
          <a:endParaRPr lang="en-GB"/>
        </a:p>
      </dgm:t>
    </dgm:pt>
    <dgm:pt modelId="{E087D5CC-AF59-4EDA-A0FE-151B40DE4311}" type="pres">
      <dgm:prSet presAssocID="{0C82A2FB-817D-4367-8BB4-3D00855ED2A8}" presName="background3" presStyleLbl="node3" presStyleIdx="2" presStyleCnt="7"/>
      <dgm:spPr/>
      <dgm:t>
        <a:bodyPr/>
        <a:lstStyle/>
        <a:p>
          <a:endParaRPr lang="en-GB"/>
        </a:p>
      </dgm:t>
    </dgm:pt>
    <dgm:pt modelId="{1BB6E5D7-61ED-48DA-8D33-50CB68011C07}" type="pres">
      <dgm:prSet presAssocID="{0C82A2FB-817D-4367-8BB4-3D00855ED2A8}" presName="text3" presStyleLbl="fgAcc3" presStyleIdx="2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03DBABD-BDF7-4ED6-A0AC-243ABE67B66E}" type="pres">
      <dgm:prSet presAssocID="{0C82A2FB-817D-4367-8BB4-3D00855ED2A8}" presName="hierChild4" presStyleCnt="0"/>
      <dgm:spPr/>
      <dgm:t>
        <a:bodyPr/>
        <a:lstStyle/>
        <a:p>
          <a:endParaRPr lang="en-GB"/>
        </a:p>
      </dgm:t>
    </dgm:pt>
    <dgm:pt modelId="{8E6FB2C9-A3A2-4496-AA8D-6A0419BDC856}" type="pres">
      <dgm:prSet presAssocID="{48F983B3-6463-4EC0-AB0B-B760F35AD101}" presName="Name23" presStyleLbl="parChTrans1D4" presStyleIdx="14" presStyleCnt="31"/>
      <dgm:spPr/>
      <dgm:t>
        <a:bodyPr/>
        <a:lstStyle/>
        <a:p>
          <a:endParaRPr lang="en-GB"/>
        </a:p>
      </dgm:t>
    </dgm:pt>
    <dgm:pt modelId="{9581300B-55B8-46AD-B350-FF42F165AAC2}" type="pres">
      <dgm:prSet presAssocID="{C4EABB01-9ADC-4F98-93E7-32F9A2C77F06}" presName="hierRoot4" presStyleCnt="0"/>
      <dgm:spPr/>
      <dgm:t>
        <a:bodyPr/>
        <a:lstStyle/>
        <a:p>
          <a:endParaRPr lang="en-GB"/>
        </a:p>
      </dgm:t>
    </dgm:pt>
    <dgm:pt modelId="{76005B7E-0E62-40AD-A9F2-186BD6036354}" type="pres">
      <dgm:prSet presAssocID="{C4EABB01-9ADC-4F98-93E7-32F9A2C77F06}" presName="composite4" presStyleCnt="0"/>
      <dgm:spPr/>
      <dgm:t>
        <a:bodyPr/>
        <a:lstStyle/>
        <a:p>
          <a:endParaRPr lang="en-GB"/>
        </a:p>
      </dgm:t>
    </dgm:pt>
    <dgm:pt modelId="{6778EF30-A4F0-4833-8D7F-2BDCD54BF913}" type="pres">
      <dgm:prSet presAssocID="{C4EABB01-9ADC-4F98-93E7-32F9A2C77F06}" presName="background4" presStyleLbl="node4" presStyleIdx="14" presStyleCnt="31"/>
      <dgm:spPr/>
      <dgm:t>
        <a:bodyPr/>
        <a:lstStyle/>
        <a:p>
          <a:endParaRPr lang="en-GB"/>
        </a:p>
      </dgm:t>
    </dgm:pt>
    <dgm:pt modelId="{5C6439D5-3417-48E1-B3F3-56477265DF1E}" type="pres">
      <dgm:prSet presAssocID="{C4EABB01-9ADC-4F98-93E7-32F9A2C77F06}" presName="text4" presStyleLbl="fgAcc4" presStyleIdx="1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58CBAC2E-419D-4CE6-9B14-E9F210D3DC36}" type="pres">
      <dgm:prSet presAssocID="{C4EABB01-9ADC-4F98-93E7-32F9A2C77F06}" presName="hierChild5" presStyleCnt="0"/>
      <dgm:spPr/>
      <dgm:t>
        <a:bodyPr/>
        <a:lstStyle/>
        <a:p>
          <a:endParaRPr lang="en-GB"/>
        </a:p>
      </dgm:t>
    </dgm:pt>
    <dgm:pt modelId="{949713FA-FC39-4978-AE8C-670EF2C24103}" type="pres">
      <dgm:prSet presAssocID="{0DBEDE3D-2C30-412A-8949-29B68834F9E1}" presName="Name23" presStyleLbl="parChTrans1D4" presStyleIdx="15" presStyleCnt="31"/>
      <dgm:spPr/>
      <dgm:t>
        <a:bodyPr/>
        <a:lstStyle/>
        <a:p>
          <a:endParaRPr lang="en-GB"/>
        </a:p>
      </dgm:t>
    </dgm:pt>
    <dgm:pt modelId="{0438582B-4F79-41DD-A355-251AEFBB693F}" type="pres">
      <dgm:prSet presAssocID="{493B70F2-0162-417C-93A3-E43DE8BB7C0E}" presName="hierRoot4" presStyleCnt="0"/>
      <dgm:spPr/>
      <dgm:t>
        <a:bodyPr/>
        <a:lstStyle/>
        <a:p>
          <a:endParaRPr lang="en-GB"/>
        </a:p>
      </dgm:t>
    </dgm:pt>
    <dgm:pt modelId="{FE6310B8-54C8-4FBF-BD49-E34933A4200C}" type="pres">
      <dgm:prSet presAssocID="{493B70F2-0162-417C-93A3-E43DE8BB7C0E}" presName="composite4" presStyleCnt="0"/>
      <dgm:spPr/>
      <dgm:t>
        <a:bodyPr/>
        <a:lstStyle/>
        <a:p>
          <a:endParaRPr lang="en-GB"/>
        </a:p>
      </dgm:t>
    </dgm:pt>
    <dgm:pt modelId="{51111A0B-7D00-4900-8F88-DFE15B7B8BD3}" type="pres">
      <dgm:prSet presAssocID="{493B70F2-0162-417C-93A3-E43DE8BB7C0E}" presName="background4" presStyleLbl="node4" presStyleIdx="15" presStyleCnt="31"/>
      <dgm:spPr/>
      <dgm:t>
        <a:bodyPr/>
        <a:lstStyle/>
        <a:p>
          <a:endParaRPr lang="en-GB"/>
        </a:p>
      </dgm:t>
    </dgm:pt>
    <dgm:pt modelId="{9B926D78-E5FA-42DA-8019-30329AE0C39F}" type="pres">
      <dgm:prSet presAssocID="{493B70F2-0162-417C-93A3-E43DE8BB7C0E}" presName="text4" presStyleLbl="fgAcc4" presStyleIdx="1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EACA226-BE37-4675-A23E-03058C08C841}" type="pres">
      <dgm:prSet presAssocID="{493B70F2-0162-417C-93A3-E43DE8BB7C0E}" presName="hierChild5" presStyleCnt="0"/>
      <dgm:spPr/>
      <dgm:t>
        <a:bodyPr/>
        <a:lstStyle/>
        <a:p>
          <a:endParaRPr lang="en-GB"/>
        </a:p>
      </dgm:t>
    </dgm:pt>
    <dgm:pt modelId="{50FE9F61-4A96-43D9-B6C3-FFA4D409FD1D}" type="pres">
      <dgm:prSet presAssocID="{AA15972C-B28F-41BB-A4D0-5363E058F60F}" presName="Name10" presStyleLbl="parChTrans1D2" presStyleIdx="2" presStyleCnt="3"/>
      <dgm:spPr/>
      <dgm:t>
        <a:bodyPr/>
        <a:lstStyle/>
        <a:p>
          <a:endParaRPr lang="en-GB"/>
        </a:p>
      </dgm:t>
    </dgm:pt>
    <dgm:pt modelId="{F9EE9B16-7891-470F-AB9D-2A0F68CC42B8}" type="pres">
      <dgm:prSet presAssocID="{B29DFA00-75C3-488E-A584-82993DA662B8}" presName="hierRoot2" presStyleCnt="0"/>
      <dgm:spPr/>
      <dgm:t>
        <a:bodyPr/>
        <a:lstStyle/>
        <a:p>
          <a:endParaRPr lang="en-GB"/>
        </a:p>
      </dgm:t>
    </dgm:pt>
    <dgm:pt modelId="{3CF17F07-2803-4355-9D01-323605E66480}" type="pres">
      <dgm:prSet presAssocID="{B29DFA00-75C3-488E-A584-82993DA662B8}" presName="composite2" presStyleCnt="0"/>
      <dgm:spPr/>
      <dgm:t>
        <a:bodyPr/>
        <a:lstStyle/>
        <a:p>
          <a:endParaRPr lang="en-GB"/>
        </a:p>
      </dgm:t>
    </dgm:pt>
    <dgm:pt modelId="{70564732-B6EA-43BE-AC74-93B46550B2AF}" type="pres">
      <dgm:prSet presAssocID="{B29DFA00-75C3-488E-A584-82993DA662B8}" presName="background2" presStyleLbl="node2" presStyleIdx="2" presStyleCnt="3"/>
      <dgm:spPr/>
      <dgm:t>
        <a:bodyPr/>
        <a:lstStyle/>
        <a:p>
          <a:endParaRPr lang="en-GB"/>
        </a:p>
      </dgm:t>
    </dgm:pt>
    <dgm:pt modelId="{2AEFF878-0DD9-4364-9E02-A230876AF36E}" type="pres">
      <dgm:prSet presAssocID="{B29DFA00-75C3-488E-A584-82993DA662B8}" presName="text2" presStyleLbl="fgAcc2" presStyleIdx="2" presStyleCnt="3" custLinFactNeighborX="4770" custLinFactNeighborY="-3756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7FBB681-E6E1-48CA-8BF8-535D1E7C0AA6}" type="pres">
      <dgm:prSet presAssocID="{B29DFA00-75C3-488E-A584-82993DA662B8}" presName="hierChild3" presStyleCnt="0"/>
      <dgm:spPr/>
      <dgm:t>
        <a:bodyPr/>
        <a:lstStyle/>
        <a:p>
          <a:endParaRPr lang="en-GB"/>
        </a:p>
      </dgm:t>
    </dgm:pt>
    <dgm:pt modelId="{8C79E969-D0F0-44C4-8774-E48B418FC132}" type="pres">
      <dgm:prSet presAssocID="{9CC64F08-6863-4402-8CD1-950F6B9CD8AA}" presName="Name17" presStyleLbl="parChTrans1D3" presStyleIdx="3" presStyleCnt="7"/>
      <dgm:spPr/>
      <dgm:t>
        <a:bodyPr/>
        <a:lstStyle/>
        <a:p>
          <a:endParaRPr lang="en-GB"/>
        </a:p>
      </dgm:t>
    </dgm:pt>
    <dgm:pt modelId="{1C396C82-F2AA-4488-A1EF-509EE0088E60}" type="pres">
      <dgm:prSet presAssocID="{9E956A20-0C96-4B90-93A8-89D98F40C1D5}" presName="hierRoot3" presStyleCnt="0"/>
      <dgm:spPr/>
      <dgm:t>
        <a:bodyPr/>
        <a:lstStyle/>
        <a:p>
          <a:endParaRPr lang="en-GB"/>
        </a:p>
      </dgm:t>
    </dgm:pt>
    <dgm:pt modelId="{D42CA083-DFC6-4F6D-AEE3-C67FD8DEC8FF}" type="pres">
      <dgm:prSet presAssocID="{9E956A20-0C96-4B90-93A8-89D98F40C1D5}" presName="composite3" presStyleCnt="0"/>
      <dgm:spPr/>
      <dgm:t>
        <a:bodyPr/>
        <a:lstStyle/>
        <a:p>
          <a:endParaRPr lang="en-GB"/>
        </a:p>
      </dgm:t>
    </dgm:pt>
    <dgm:pt modelId="{4DD4FB4B-5AC9-4F90-B66B-9C2D6B8EDF82}" type="pres">
      <dgm:prSet presAssocID="{9E956A20-0C96-4B90-93A8-89D98F40C1D5}" presName="background3" presStyleLbl="node3" presStyleIdx="3" presStyleCnt="7"/>
      <dgm:spPr/>
      <dgm:t>
        <a:bodyPr/>
        <a:lstStyle/>
        <a:p>
          <a:endParaRPr lang="en-GB"/>
        </a:p>
      </dgm:t>
    </dgm:pt>
    <dgm:pt modelId="{FE1D3E8C-46F5-4D90-91DF-60E08ADCC175}" type="pres">
      <dgm:prSet presAssocID="{9E956A20-0C96-4B90-93A8-89D98F40C1D5}" presName="text3" presStyleLbl="fgAcc3" presStyleIdx="3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534427F5-2A50-4D4B-B5E5-95AC745CFC99}" type="pres">
      <dgm:prSet presAssocID="{9E956A20-0C96-4B90-93A8-89D98F40C1D5}" presName="hierChild4" presStyleCnt="0"/>
      <dgm:spPr/>
      <dgm:t>
        <a:bodyPr/>
        <a:lstStyle/>
        <a:p>
          <a:endParaRPr lang="en-GB"/>
        </a:p>
      </dgm:t>
    </dgm:pt>
    <dgm:pt modelId="{8DE35FBD-194E-459D-903C-2C90BEA8A55A}" type="pres">
      <dgm:prSet presAssocID="{4BCD398B-5065-4BE0-9CCA-D39D1ABE41CA}" presName="Name23" presStyleLbl="parChTrans1D4" presStyleIdx="16" presStyleCnt="31"/>
      <dgm:spPr/>
      <dgm:t>
        <a:bodyPr/>
        <a:lstStyle/>
        <a:p>
          <a:endParaRPr lang="en-GB"/>
        </a:p>
      </dgm:t>
    </dgm:pt>
    <dgm:pt modelId="{8820FD37-B96E-4ECC-96EF-42BB8F095CB6}" type="pres">
      <dgm:prSet presAssocID="{DCBA7405-C83E-4DF9-9A52-DF35696A1F40}" presName="hierRoot4" presStyleCnt="0"/>
      <dgm:spPr/>
      <dgm:t>
        <a:bodyPr/>
        <a:lstStyle/>
        <a:p>
          <a:endParaRPr lang="en-GB"/>
        </a:p>
      </dgm:t>
    </dgm:pt>
    <dgm:pt modelId="{2BF8FE7D-CD8A-4F3F-BFED-C399022F1475}" type="pres">
      <dgm:prSet presAssocID="{DCBA7405-C83E-4DF9-9A52-DF35696A1F40}" presName="composite4" presStyleCnt="0"/>
      <dgm:spPr/>
      <dgm:t>
        <a:bodyPr/>
        <a:lstStyle/>
        <a:p>
          <a:endParaRPr lang="en-GB"/>
        </a:p>
      </dgm:t>
    </dgm:pt>
    <dgm:pt modelId="{81197918-FD57-43F3-9C0F-1EEC935F1748}" type="pres">
      <dgm:prSet presAssocID="{DCBA7405-C83E-4DF9-9A52-DF35696A1F40}" presName="background4" presStyleLbl="node4" presStyleIdx="16" presStyleCnt="31"/>
      <dgm:spPr/>
      <dgm:t>
        <a:bodyPr/>
        <a:lstStyle/>
        <a:p>
          <a:endParaRPr lang="en-GB"/>
        </a:p>
      </dgm:t>
    </dgm:pt>
    <dgm:pt modelId="{9197FACC-6A6C-43CB-8972-AC9A77BE4E0E}" type="pres">
      <dgm:prSet presAssocID="{DCBA7405-C83E-4DF9-9A52-DF35696A1F40}" presName="text4" presStyleLbl="fgAcc4" presStyleIdx="1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5DC73F5-57D4-4FB2-B726-5190930AD212}" type="pres">
      <dgm:prSet presAssocID="{DCBA7405-C83E-4DF9-9A52-DF35696A1F40}" presName="hierChild5" presStyleCnt="0"/>
      <dgm:spPr/>
      <dgm:t>
        <a:bodyPr/>
        <a:lstStyle/>
        <a:p>
          <a:endParaRPr lang="en-GB"/>
        </a:p>
      </dgm:t>
    </dgm:pt>
    <dgm:pt modelId="{7E7E431A-2FE3-4D9F-A1C5-D3FEFD969A6A}" type="pres">
      <dgm:prSet presAssocID="{153E2669-BF84-46C3-A34E-587B603787C1}" presName="Name23" presStyleLbl="parChTrans1D4" presStyleIdx="17" presStyleCnt="31"/>
      <dgm:spPr/>
      <dgm:t>
        <a:bodyPr/>
        <a:lstStyle/>
        <a:p>
          <a:endParaRPr lang="en-GB"/>
        </a:p>
      </dgm:t>
    </dgm:pt>
    <dgm:pt modelId="{EC6BCB3F-F5C0-4EF7-AC82-64BD9D4F642F}" type="pres">
      <dgm:prSet presAssocID="{4949BB29-2D45-4011-9DE1-0A26D131C5BF}" presName="hierRoot4" presStyleCnt="0"/>
      <dgm:spPr/>
      <dgm:t>
        <a:bodyPr/>
        <a:lstStyle/>
        <a:p>
          <a:endParaRPr lang="en-GB"/>
        </a:p>
      </dgm:t>
    </dgm:pt>
    <dgm:pt modelId="{CA8257CA-4F0D-4048-83A4-ECC51123BC13}" type="pres">
      <dgm:prSet presAssocID="{4949BB29-2D45-4011-9DE1-0A26D131C5BF}" presName="composite4" presStyleCnt="0"/>
      <dgm:spPr/>
      <dgm:t>
        <a:bodyPr/>
        <a:lstStyle/>
        <a:p>
          <a:endParaRPr lang="en-GB"/>
        </a:p>
      </dgm:t>
    </dgm:pt>
    <dgm:pt modelId="{25F958C9-17B0-424C-B436-B37B88440F82}" type="pres">
      <dgm:prSet presAssocID="{4949BB29-2D45-4011-9DE1-0A26D131C5BF}" presName="background4" presStyleLbl="node4" presStyleIdx="17" presStyleCnt="31"/>
      <dgm:spPr/>
      <dgm:t>
        <a:bodyPr/>
        <a:lstStyle/>
        <a:p>
          <a:endParaRPr lang="en-GB"/>
        </a:p>
      </dgm:t>
    </dgm:pt>
    <dgm:pt modelId="{91AAC46C-48FE-4FCA-9933-F21B7287AE8A}" type="pres">
      <dgm:prSet presAssocID="{4949BB29-2D45-4011-9DE1-0A26D131C5BF}" presName="text4" presStyleLbl="fgAcc4" presStyleIdx="1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F25B3E9D-8D0F-4EF1-92DC-258E7FA1D56C}" type="pres">
      <dgm:prSet presAssocID="{4949BB29-2D45-4011-9DE1-0A26D131C5BF}" presName="hierChild5" presStyleCnt="0"/>
      <dgm:spPr/>
      <dgm:t>
        <a:bodyPr/>
        <a:lstStyle/>
        <a:p>
          <a:endParaRPr lang="en-GB"/>
        </a:p>
      </dgm:t>
    </dgm:pt>
    <dgm:pt modelId="{D4FA1106-89A2-4C28-BD42-42450BFC9FAD}" type="pres">
      <dgm:prSet presAssocID="{0E08768C-04B0-4199-9712-D79EF23D9516}" presName="Name23" presStyleLbl="parChTrans1D4" presStyleIdx="18" presStyleCnt="31"/>
      <dgm:spPr/>
      <dgm:t>
        <a:bodyPr/>
        <a:lstStyle/>
        <a:p>
          <a:endParaRPr lang="en-GB"/>
        </a:p>
      </dgm:t>
    </dgm:pt>
    <dgm:pt modelId="{DADAA22D-FD35-49BD-A995-8C44A7821368}" type="pres">
      <dgm:prSet presAssocID="{58CD264C-848D-499C-BA25-ED98DE8A0CDF}" presName="hierRoot4" presStyleCnt="0"/>
      <dgm:spPr/>
      <dgm:t>
        <a:bodyPr/>
        <a:lstStyle/>
        <a:p>
          <a:endParaRPr lang="en-GB"/>
        </a:p>
      </dgm:t>
    </dgm:pt>
    <dgm:pt modelId="{8FA767C7-6EB3-41A7-AE18-08563303F88F}" type="pres">
      <dgm:prSet presAssocID="{58CD264C-848D-499C-BA25-ED98DE8A0CDF}" presName="composite4" presStyleCnt="0"/>
      <dgm:spPr/>
      <dgm:t>
        <a:bodyPr/>
        <a:lstStyle/>
        <a:p>
          <a:endParaRPr lang="en-GB"/>
        </a:p>
      </dgm:t>
    </dgm:pt>
    <dgm:pt modelId="{60E88515-E67E-4B56-879B-C3698F273B29}" type="pres">
      <dgm:prSet presAssocID="{58CD264C-848D-499C-BA25-ED98DE8A0CDF}" presName="background4" presStyleLbl="node4" presStyleIdx="18" presStyleCnt="31"/>
      <dgm:spPr/>
      <dgm:t>
        <a:bodyPr/>
        <a:lstStyle/>
        <a:p>
          <a:endParaRPr lang="en-GB"/>
        </a:p>
      </dgm:t>
    </dgm:pt>
    <dgm:pt modelId="{13BB34AA-7A28-457C-9F67-B6DCE272D8C5}" type="pres">
      <dgm:prSet presAssocID="{58CD264C-848D-499C-BA25-ED98DE8A0CDF}" presName="text4" presStyleLbl="fgAcc4" presStyleIdx="1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04701FE-EB29-4F4A-A51C-E44E012949E4}" type="pres">
      <dgm:prSet presAssocID="{58CD264C-848D-499C-BA25-ED98DE8A0CDF}" presName="hierChild5" presStyleCnt="0"/>
      <dgm:spPr/>
      <dgm:t>
        <a:bodyPr/>
        <a:lstStyle/>
        <a:p>
          <a:endParaRPr lang="en-GB"/>
        </a:p>
      </dgm:t>
    </dgm:pt>
    <dgm:pt modelId="{546788A2-48C3-4454-B67F-C9002039D2D2}" type="pres">
      <dgm:prSet presAssocID="{24B084FB-C128-4DEE-8777-CBB26730B544}" presName="Name23" presStyleLbl="parChTrans1D4" presStyleIdx="19" presStyleCnt="31"/>
      <dgm:spPr/>
      <dgm:t>
        <a:bodyPr/>
        <a:lstStyle/>
        <a:p>
          <a:endParaRPr lang="en-GB"/>
        </a:p>
      </dgm:t>
    </dgm:pt>
    <dgm:pt modelId="{96200C6B-C1D7-4F7B-8555-0DDB840A8DB6}" type="pres">
      <dgm:prSet presAssocID="{2FE24992-0B2A-49D7-911D-32ECCA7B58C4}" presName="hierRoot4" presStyleCnt="0"/>
      <dgm:spPr/>
      <dgm:t>
        <a:bodyPr/>
        <a:lstStyle/>
        <a:p>
          <a:endParaRPr lang="en-GB"/>
        </a:p>
      </dgm:t>
    </dgm:pt>
    <dgm:pt modelId="{98103B2F-FEC8-4F71-99F0-28D9D0ADF218}" type="pres">
      <dgm:prSet presAssocID="{2FE24992-0B2A-49D7-911D-32ECCA7B58C4}" presName="composite4" presStyleCnt="0"/>
      <dgm:spPr/>
      <dgm:t>
        <a:bodyPr/>
        <a:lstStyle/>
        <a:p>
          <a:endParaRPr lang="en-GB"/>
        </a:p>
      </dgm:t>
    </dgm:pt>
    <dgm:pt modelId="{C85B7BB2-DCA9-436E-8F3F-0337602F89F6}" type="pres">
      <dgm:prSet presAssocID="{2FE24992-0B2A-49D7-911D-32ECCA7B58C4}" presName="background4" presStyleLbl="node4" presStyleIdx="19" presStyleCnt="31"/>
      <dgm:spPr/>
      <dgm:t>
        <a:bodyPr/>
        <a:lstStyle/>
        <a:p>
          <a:endParaRPr lang="en-GB"/>
        </a:p>
      </dgm:t>
    </dgm:pt>
    <dgm:pt modelId="{C8D2932D-D2AD-4E67-B65C-876EF4101F30}" type="pres">
      <dgm:prSet presAssocID="{2FE24992-0B2A-49D7-911D-32ECCA7B58C4}" presName="text4" presStyleLbl="fgAcc4" presStyleIdx="1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C60BBFE-8ED0-48B9-BFBB-0D35EE154D19}" type="pres">
      <dgm:prSet presAssocID="{2FE24992-0B2A-49D7-911D-32ECCA7B58C4}" presName="hierChild5" presStyleCnt="0"/>
      <dgm:spPr/>
      <dgm:t>
        <a:bodyPr/>
        <a:lstStyle/>
        <a:p>
          <a:endParaRPr lang="en-GB"/>
        </a:p>
      </dgm:t>
    </dgm:pt>
    <dgm:pt modelId="{82688EE9-A6F6-42D5-924A-C6DE17FBE287}" type="pres">
      <dgm:prSet presAssocID="{F62B965D-BF8C-41AB-954E-E7B8020FB2CA}" presName="Name23" presStyleLbl="parChTrans1D4" presStyleIdx="20" presStyleCnt="31"/>
      <dgm:spPr/>
      <dgm:t>
        <a:bodyPr/>
        <a:lstStyle/>
        <a:p>
          <a:endParaRPr lang="en-GB"/>
        </a:p>
      </dgm:t>
    </dgm:pt>
    <dgm:pt modelId="{84B2FE5F-B0F6-4CCD-8E7C-4A4A7AE5FFA8}" type="pres">
      <dgm:prSet presAssocID="{F757450E-5C02-4665-9E63-2AB6B90D3077}" presName="hierRoot4" presStyleCnt="0"/>
      <dgm:spPr/>
      <dgm:t>
        <a:bodyPr/>
        <a:lstStyle/>
        <a:p>
          <a:endParaRPr lang="en-GB"/>
        </a:p>
      </dgm:t>
    </dgm:pt>
    <dgm:pt modelId="{59E62510-09BD-400C-B0EF-0A3315E37D75}" type="pres">
      <dgm:prSet presAssocID="{F757450E-5C02-4665-9E63-2AB6B90D3077}" presName="composite4" presStyleCnt="0"/>
      <dgm:spPr/>
      <dgm:t>
        <a:bodyPr/>
        <a:lstStyle/>
        <a:p>
          <a:endParaRPr lang="en-GB"/>
        </a:p>
      </dgm:t>
    </dgm:pt>
    <dgm:pt modelId="{7292F3E1-F15F-43A1-B806-CB46CFB59341}" type="pres">
      <dgm:prSet presAssocID="{F757450E-5C02-4665-9E63-2AB6B90D3077}" presName="background4" presStyleLbl="node4" presStyleIdx="20" presStyleCnt="31"/>
      <dgm:spPr/>
      <dgm:t>
        <a:bodyPr/>
        <a:lstStyle/>
        <a:p>
          <a:endParaRPr lang="en-GB"/>
        </a:p>
      </dgm:t>
    </dgm:pt>
    <dgm:pt modelId="{C56E4873-694B-47B5-9AFF-16CEA65776B9}" type="pres">
      <dgm:prSet presAssocID="{F757450E-5C02-4665-9E63-2AB6B90D3077}" presName="text4" presStyleLbl="fgAcc4" presStyleIdx="2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FA4772F-E049-4769-BFD5-E3A8F20750D9}" type="pres">
      <dgm:prSet presAssocID="{F757450E-5C02-4665-9E63-2AB6B90D3077}" presName="hierChild5" presStyleCnt="0"/>
      <dgm:spPr/>
      <dgm:t>
        <a:bodyPr/>
        <a:lstStyle/>
        <a:p>
          <a:endParaRPr lang="en-GB"/>
        </a:p>
      </dgm:t>
    </dgm:pt>
    <dgm:pt modelId="{3C91611B-9D85-4CA2-9076-26F3C87F238B}" type="pres">
      <dgm:prSet presAssocID="{0DB8B076-3168-4850-8BA4-2A70FE296A57}" presName="Name23" presStyleLbl="parChTrans1D4" presStyleIdx="21" presStyleCnt="31"/>
      <dgm:spPr/>
      <dgm:t>
        <a:bodyPr/>
        <a:lstStyle/>
        <a:p>
          <a:endParaRPr lang="en-GB"/>
        </a:p>
      </dgm:t>
    </dgm:pt>
    <dgm:pt modelId="{E34F7032-5406-4524-8A2A-9D66B7DE3471}" type="pres">
      <dgm:prSet presAssocID="{BE6A5CDC-6901-4989-BC25-78477FA761F1}" presName="hierRoot4" presStyleCnt="0"/>
      <dgm:spPr/>
      <dgm:t>
        <a:bodyPr/>
        <a:lstStyle/>
        <a:p>
          <a:endParaRPr lang="en-GB"/>
        </a:p>
      </dgm:t>
    </dgm:pt>
    <dgm:pt modelId="{7D863399-152C-4264-A8EA-5ECC084BCD57}" type="pres">
      <dgm:prSet presAssocID="{BE6A5CDC-6901-4989-BC25-78477FA761F1}" presName="composite4" presStyleCnt="0"/>
      <dgm:spPr/>
      <dgm:t>
        <a:bodyPr/>
        <a:lstStyle/>
        <a:p>
          <a:endParaRPr lang="en-GB"/>
        </a:p>
      </dgm:t>
    </dgm:pt>
    <dgm:pt modelId="{6AFEE42A-E99F-4ABE-96C2-F5FE13376F38}" type="pres">
      <dgm:prSet presAssocID="{BE6A5CDC-6901-4989-BC25-78477FA761F1}" presName="background4" presStyleLbl="node4" presStyleIdx="21" presStyleCnt="31"/>
      <dgm:spPr/>
      <dgm:t>
        <a:bodyPr/>
        <a:lstStyle/>
        <a:p>
          <a:endParaRPr lang="en-GB"/>
        </a:p>
      </dgm:t>
    </dgm:pt>
    <dgm:pt modelId="{3B2F02C4-F007-4DF3-8841-BBA082FB3B10}" type="pres">
      <dgm:prSet presAssocID="{BE6A5CDC-6901-4989-BC25-78477FA761F1}" presName="text4" presStyleLbl="fgAcc4" presStyleIdx="21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43C04FCE-2D70-4857-9DD4-7D8CF9A1CCFE}" type="pres">
      <dgm:prSet presAssocID="{BE6A5CDC-6901-4989-BC25-78477FA761F1}" presName="hierChild5" presStyleCnt="0"/>
      <dgm:spPr/>
      <dgm:t>
        <a:bodyPr/>
        <a:lstStyle/>
        <a:p>
          <a:endParaRPr lang="en-GB"/>
        </a:p>
      </dgm:t>
    </dgm:pt>
    <dgm:pt modelId="{83A179A5-478A-4AF1-AC8E-53E7E4CFF60F}" type="pres">
      <dgm:prSet presAssocID="{D6FE7BE5-96A1-4101-BCEE-5758124E6240}" presName="Name17" presStyleLbl="parChTrans1D3" presStyleIdx="4" presStyleCnt="7"/>
      <dgm:spPr/>
      <dgm:t>
        <a:bodyPr/>
        <a:lstStyle/>
        <a:p>
          <a:endParaRPr lang="en-GB"/>
        </a:p>
      </dgm:t>
    </dgm:pt>
    <dgm:pt modelId="{9E5BC076-0D53-41A4-842B-DC7E497B0A6A}" type="pres">
      <dgm:prSet presAssocID="{C04E0EE0-16CE-4285-91F9-1EBA4C2B4571}" presName="hierRoot3" presStyleCnt="0"/>
      <dgm:spPr/>
      <dgm:t>
        <a:bodyPr/>
        <a:lstStyle/>
        <a:p>
          <a:endParaRPr lang="en-GB"/>
        </a:p>
      </dgm:t>
    </dgm:pt>
    <dgm:pt modelId="{9D74DD7B-9BCD-45AB-BFF2-4F22C47E3EE9}" type="pres">
      <dgm:prSet presAssocID="{C04E0EE0-16CE-4285-91F9-1EBA4C2B4571}" presName="composite3" presStyleCnt="0"/>
      <dgm:spPr/>
      <dgm:t>
        <a:bodyPr/>
        <a:lstStyle/>
        <a:p>
          <a:endParaRPr lang="en-GB"/>
        </a:p>
      </dgm:t>
    </dgm:pt>
    <dgm:pt modelId="{204B3A2A-A9D7-4F9F-B28B-D5E0F9560872}" type="pres">
      <dgm:prSet presAssocID="{C04E0EE0-16CE-4285-91F9-1EBA4C2B4571}" presName="background3" presStyleLbl="node3" presStyleIdx="4" presStyleCnt="7"/>
      <dgm:spPr/>
      <dgm:t>
        <a:bodyPr/>
        <a:lstStyle/>
        <a:p>
          <a:endParaRPr lang="en-GB"/>
        </a:p>
      </dgm:t>
    </dgm:pt>
    <dgm:pt modelId="{8BD9DDB0-787A-492F-B728-2F9E83271353}" type="pres">
      <dgm:prSet presAssocID="{C04E0EE0-16CE-4285-91F9-1EBA4C2B4571}" presName="text3" presStyleLbl="fgAcc3" presStyleIdx="4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2EAF84B-C5E2-45B5-B530-6D10CB4D9AA1}" type="pres">
      <dgm:prSet presAssocID="{C04E0EE0-16CE-4285-91F9-1EBA4C2B4571}" presName="hierChild4" presStyleCnt="0"/>
      <dgm:spPr/>
      <dgm:t>
        <a:bodyPr/>
        <a:lstStyle/>
        <a:p>
          <a:endParaRPr lang="en-GB"/>
        </a:p>
      </dgm:t>
    </dgm:pt>
    <dgm:pt modelId="{0B76B629-3DF9-4EBC-B01B-E4BDF764E83A}" type="pres">
      <dgm:prSet presAssocID="{71820CA7-9CFE-4752-967A-B204CE43E0B3}" presName="Name23" presStyleLbl="parChTrans1D4" presStyleIdx="22" presStyleCnt="31"/>
      <dgm:spPr/>
      <dgm:t>
        <a:bodyPr/>
        <a:lstStyle/>
        <a:p>
          <a:endParaRPr lang="en-GB"/>
        </a:p>
      </dgm:t>
    </dgm:pt>
    <dgm:pt modelId="{EE2AE9A9-1B27-444F-A7B5-AA6B698B7A10}" type="pres">
      <dgm:prSet presAssocID="{F7DAA0D5-F19D-4366-A0C3-22B99CFABF84}" presName="hierRoot4" presStyleCnt="0"/>
      <dgm:spPr/>
      <dgm:t>
        <a:bodyPr/>
        <a:lstStyle/>
        <a:p>
          <a:endParaRPr lang="en-GB"/>
        </a:p>
      </dgm:t>
    </dgm:pt>
    <dgm:pt modelId="{C6872EEE-097C-41CC-AC52-E1DC3E6BF8D0}" type="pres">
      <dgm:prSet presAssocID="{F7DAA0D5-F19D-4366-A0C3-22B99CFABF84}" presName="composite4" presStyleCnt="0"/>
      <dgm:spPr/>
      <dgm:t>
        <a:bodyPr/>
        <a:lstStyle/>
        <a:p>
          <a:endParaRPr lang="en-GB"/>
        </a:p>
      </dgm:t>
    </dgm:pt>
    <dgm:pt modelId="{0A9FA660-62BA-415D-AAF0-072DDF6B929B}" type="pres">
      <dgm:prSet presAssocID="{F7DAA0D5-F19D-4366-A0C3-22B99CFABF84}" presName="background4" presStyleLbl="node4" presStyleIdx="22" presStyleCnt="31"/>
      <dgm:spPr/>
      <dgm:t>
        <a:bodyPr/>
        <a:lstStyle/>
        <a:p>
          <a:endParaRPr lang="en-GB"/>
        </a:p>
      </dgm:t>
    </dgm:pt>
    <dgm:pt modelId="{1508A005-EDB9-4C85-9EA9-363D8A298BCC}" type="pres">
      <dgm:prSet presAssocID="{F7DAA0D5-F19D-4366-A0C3-22B99CFABF84}" presName="text4" presStyleLbl="fgAcc4" presStyleIdx="22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6FD5DC14-E410-4E80-AFE6-B04BC57F30C7}" type="pres">
      <dgm:prSet presAssocID="{F7DAA0D5-F19D-4366-A0C3-22B99CFABF84}" presName="hierChild5" presStyleCnt="0"/>
      <dgm:spPr/>
      <dgm:t>
        <a:bodyPr/>
        <a:lstStyle/>
        <a:p>
          <a:endParaRPr lang="en-GB"/>
        </a:p>
      </dgm:t>
    </dgm:pt>
    <dgm:pt modelId="{3579E186-A17C-45C0-BD1C-A423916FB083}" type="pres">
      <dgm:prSet presAssocID="{1DCEA4CC-0904-4C8D-9C38-2A7057D85B3A}" presName="Name23" presStyleLbl="parChTrans1D4" presStyleIdx="23" presStyleCnt="31"/>
      <dgm:spPr/>
      <dgm:t>
        <a:bodyPr/>
        <a:lstStyle/>
        <a:p>
          <a:endParaRPr lang="en-GB"/>
        </a:p>
      </dgm:t>
    </dgm:pt>
    <dgm:pt modelId="{66F8985F-A51E-452D-A3EC-969E53B17D10}" type="pres">
      <dgm:prSet presAssocID="{57D5879C-28F8-4EA7-B115-DA8E05741D6F}" presName="hierRoot4" presStyleCnt="0"/>
      <dgm:spPr/>
      <dgm:t>
        <a:bodyPr/>
        <a:lstStyle/>
        <a:p>
          <a:endParaRPr lang="en-GB"/>
        </a:p>
      </dgm:t>
    </dgm:pt>
    <dgm:pt modelId="{E06313B6-9B05-4A69-8A80-76A7BD2F3602}" type="pres">
      <dgm:prSet presAssocID="{57D5879C-28F8-4EA7-B115-DA8E05741D6F}" presName="composite4" presStyleCnt="0"/>
      <dgm:spPr/>
      <dgm:t>
        <a:bodyPr/>
        <a:lstStyle/>
        <a:p>
          <a:endParaRPr lang="en-GB"/>
        </a:p>
      </dgm:t>
    </dgm:pt>
    <dgm:pt modelId="{11780903-E577-4686-8819-7655907D9463}" type="pres">
      <dgm:prSet presAssocID="{57D5879C-28F8-4EA7-B115-DA8E05741D6F}" presName="background4" presStyleLbl="node4" presStyleIdx="23" presStyleCnt="31"/>
      <dgm:spPr/>
      <dgm:t>
        <a:bodyPr/>
        <a:lstStyle/>
        <a:p>
          <a:endParaRPr lang="en-GB"/>
        </a:p>
      </dgm:t>
    </dgm:pt>
    <dgm:pt modelId="{FF957FED-5A9D-46C0-99A4-CDA150C0949E}" type="pres">
      <dgm:prSet presAssocID="{57D5879C-28F8-4EA7-B115-DA8E05741D6F}" presName="text4" presStyleLbl="fgAcc4" presStyleIdx="23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9D28DF3A-58A7-4396-A8B9-A6520F82C615}" type="pres">
      <dgm:prSet presAssocID="{57D5879C-28F8-4EA7-B115-DA8E05741D6F}" presName="hierChild5" presStyleCnt="0"/>
      <dgm:spPr/>
      <dgm:t>
        <a:bodyPr/>
        <a:lstStyle/>
        <a:p>
          <a:endParaRPr lang="en-GB"/>
        </a:p>
      </dgm:t>
    </dgm:pt>
    <dgm:pt modelId="{EBB39A5D-391A-49ED-B846-3E16ED027ED9}" type="pres">
      <dgm:prSet presAssocID="{246E1E51-376B-4421-8F2B-069C17001F80}" presName="Name23" presStyleLbl="parChTrans1D4" presStyleIdx="24" presStyleCnt="31"/>
      <dgm:spPr/>
      <dgm:t>
        <a:bodyPr/>
        <a:lstStyle/>
        <a:p>
          <a:endParaRPr lang="en-GB"/>
        </a:p>
      </dgm:t>
    </dgm:pt>
    <dgm:pt modelId="{52B03541-9E3E-40A2-B44D-BFCD933B3E7B}" type="pres">
      <dgm:prSet presAssocID="{109C0D77-BC2D-4845-8E6A-85D9C7E1F443}" presName="hierRoot4" presStyleCnt="0"/>
      <dgm:spPr/>
      <dgm:t>
        <a:bodyPr/>
        <a:lstStyle/>
        <a:p>
          <a:endParaRPr lang="en-GB"/>
        </a:p>
      </dgm:t>
    </dgm:pt>
    <dgm:pt modelId="{B5F129A4-2378-4C33-AFC3-341281B75D76}" type="pres">
      <dgm:prSet presAssocID="{109C0D77-BC2D-4845-8E6A-85D9C7E1F443}" presName="composite4" presStyleCnt="0"/>
      <dgm:spPr/>
      <dgm:t>
        <a:bodyPr/>
        <a:lstStyle/>
        <a:p>
          <a:endParaRPr lang="en-GB"/>
        </a:p>
      </dgm:t>
    </dgm:pt>
    <dgm:pt modelId="{7C1C870F-F7D8-4E77-A836-FBCE19DA4264}" type="pres">
      <dgm:prSet presAssocID="{109C0D77-BC2D-4845-8E6A-85D9C7E1F443}" presName="background4" presStyleLbl="node4" presStyleIdx="24" presStyleCnt="31"/>
      <dgm:spPr/>
      <dgm:t>
        <a:bodyPr/>
        <a:lstStyle/>
        <a:p>
          <a:endParaRPr lang="en-GB"/>
        </a:p>
      </dgm:t>
    </dgm:pt>
    <dgm:pt modelId="{9F25F101-37D6-4C7A-91B0-0ED05B8070D5}" type="pres">
      <dgm:prSet presAssocID="{109C0D77-BC2D-4845-8E6A-85D9C7E1F443}" presName="text4" presStyleLbl="fgAcc4" presStyleIdx="24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8EAD179-CD47-48A4-BCC4-A2001F7F3227}" type="pres">
      <dgm:prSet presAssocID="{109C0D77-BC2D-4845-8E6A-85D9C7E1F443}" presName="hierChild5" presStyleCnt="0"/>
      <dgm:spPr/>
      <dgm:t>
        <a:bodyPr/>
        <a:lstStyle/>
        <a:p>
          <a:endParaRPr lang="en-GB"/>
        </a:p>
      </dgm:t>
    </dgm:pt>
    <dgm:pt modelId="{E2BC171E-CA39-4544-88D0-B12E4516E497}" type="pres">
      <dgm:prSet presAssocID="{DDD15D11-50FA-490A-A0D6-CE42672DDD1B}" presName="Name17" presStyleLbl="parChTrans1D3" presStyleIdx="5" presStyleCnt="7"/>
      <dgm:spPr/>
      <dgm:t>
        <a:bodyPr/>
        <a:lstStyle/>
        <a:p>
          <a:endParaRPr lang="en-GB"/>
        </a:p>
      </dgm:t>
    </dgm:pt>
    <dgm:pt modelId="{38C860D0-304D-42B9-AE4B-A8FD08176AA8}" type="pres">
      <dgm:prSet presAssocID="{66F3D09B-19BB-4C0D-A7E4-A6D1293E9255}" presName="hierRoot3" presStyleCnt="0"/>
      <dgm:spPr/>
      <dgm:t>
        <a:bodyPr/>
        <a:lstStyle/>
        <a:p>
          <a:endParaRPr lang="en-GB"/>
        </a:p>
      </dgm:t>
    </dgm:pt>
    <dgm:pt modelId="{D6909FBB-87C0-4ECA-AD87-6C45288065A5}" type="pres">
      <dgm:prSet presAssocID="{66F3D09B-19BB-4C0D-A7E4-A6D1293E9255}" presName="composite3" presStyleCnt="0"/>
      <dgm:spPr/>
      <dgm:t>
        <a:bodyPr/>
        <a:lstStyle/>
        <a:p>
          <a:endParaRPr lang="en-GB"/>
        </a:p>
      </dgm:t>
    </dgm:pt>
    <dgm:pt modelId="{A5756F03-2A3E-45E4-8C74-75A2F495B775}" type="pres">
      <dgm:prSet presAssocID="{66F3D09B-19BB-4C0D-A7E4-A6D1293E9255}" presName="background3" presStyleLbl="node3" presStyleIdx="5" presStyleCnt="7"/>
      <dgm:spPr/>
      <dgm:t>
        <a:bodyPr/>
        <a:lstStyle/>
        <a:p>
          <a:endParaRPr lang="en-GB"/>
        </a:p>
      </dgm:t>
    </dgm:pt>
    <dgm:pt modelId="{09008CC3-E4E6-4944-BB75-73D32A8527B6}" type="pres">
      <dgm:prSet presAssocID="{66F3D09B-19BB-4C0D-A7E4-A6D1293E9255}" presName="text3" presStyleLbl="fgAcc3" presStyleIdx="5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572EFC4-5AC7-4FE0-A914-B5A446251518}" type="pres">
      <dgm:prSet presAssocID="{66F3D09B-19BB-4C0D-A7E4-A6D1293E9255}" presName="hierChild4" presStyleCnt="0"/>
      <dgm:spPr/>
      <dgm:t>
        <a:bodyPr/>
        <a:lstStyle/>
        <a:p>
          <a:endParaRPr lang="en-GB"/>
        </a:p>
      </dgm:t>
    </dgm:pt>
    <dgm:pt modelId="{60972695-3BC8-44D5-8FA3-636015484469}" type="pres">
      <dgm:prSet presAssocID="{5976452F-1BEC-4158-B5D8-FFFA26D8B167}" presName="Name23" presStyleLbl="parChTrans1D4" presStyleIdx="25" presStyleCnt="31"/>
      <dgm:spPr/>
      <dgm:t>
        <a:bodyPr/>
        <a:lstStyle/>
        <a:p>
          <a:endParaRPr lang="en-GB"/>
        </a:p>
      </dgm:t>
    </dgm:pt>
    <dgm:pt modelId="{F004C594-7F65-4F71-AA63-005EB0FD2F22}" type="pres">
      <dgm:prSet presAssocID="{0889CAD6-1C81-4973-9EDA-AAA8BCDDAD54}" presName="hierRoot4" presStyleCnt="0"/>
      <dgm:spPr/>
      <dgm:t>
        <a:bodyPr/>
        <a:lstStyle/>
        <a:p>
          <a:endParaRPr lang="en-GB"/>
        </a:p>
      </dgm:t>
    </dgm:pt>
    <dgm:pt modelId="{44FA5BEC-3B44-435F-B06C-80B52E939599}" type="pres">
      <dgm:prSet presAssocID="{0889CAD6-1C81-4973-9EDA-AAA8BCDDAD54}" presName="composite4" presStyleCnt="0"/>
      <dgm:spPr/>
      <dgm:t>
        <a:bodyPr/>
        <a:lstStyle/>
        <a:p>
          <a:endParaRPr lang="en-GB"/>
        </a:p>
      </dgm:t>
    </dgm:pt>
    <dgm:pt modelId="{D06935DA-3B98-4F42-B6CF-A035906BA032}" type="pres">
      <dgm:prSet presAssocID="{0889CAD6-1C81-4973-9EDA-AAA8BCDDAD54}" presName="background4" presStyleLbl="node4" presStyleIdx="25" presStyleCnt="31"/>
      <dgm:spPr/>
      <dgm:t>
        <a:bodyPr/>
        <a:lstStyle/>
        <a:p>
          <a:endParaRPr lang="en-GB"/>
        </a:p>
      </dgm:t>
    </dgm:pt>
    <dgm:pt modelId="{135FC155-91BF-4670-B21B-C774CF595EF9}" type="pres">
      <dgm:prSet presAssocID="{0889CAD6-1C81-4973-9EDA-AAA8BCDDAD54}" presName="text4" presStyleLbl="fgAcc4" presStyleIdx="25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BFBAE021-B6A6-4BEE-953B-3E0427B565D4}" type="pres">
      <dgm:prSet presAssocID="{0889CAD6-1C81-4973-9EDA-AAA8BCDDAD54}" presName="hierChild5" presStyleCnt="0"/>
      <dgm:spPr/>
      <dgm:t>
        <a:bodyPr/>
        <a:lstStyle/>
        <a:p>
          <a:endParaRPr lang="en-GB"/>
        </a:p>
      </dgm:t>
    </dgm:pt>
    <dgm:pt modelId="{70789757-8D1B-4FD7-BCD4-733DF3160CBD}" type="pres">
      <dgm:prSet presAssocID="{67A91DA6-6ADE-49AA-8141-F7190F695AA8}" presName="Name23" presStyleLbl="parChTrans1D4" presStyleIdx="26" presStyleCnt="31"/>
      <dgm:spPr/>
      <dgm:t>
        <a:bodyPr/>
        <a:lstStyle/>
        <a:p>
          <a:endParaRPr lang="en-GB"/>
        </a:p>
      </dgm:t>
    </dgm:pt>
    <dgm:pt modelId="{23AD9B23-F56F-458E-A60A-1139FF486293}" type="pres">
      <dgm:prSet presAssocID="{FC313A20-A633-4D5E-B000-40F3E54CA3B3}" presName="hierRoot4" presStyleCnt="0"/>
      <dgm:spPr/>
      <dgm:t>
        <a:bodyPr/>
        <a:lstStyle/>
        <a:p>
          <a:endParaRPr lang="en-GB"/>
        </a:p>
      </dgm:t>
    </dgm:pt>
    <dgm:pt modelId="{C21B2746-B5AF-4929-9045-65229E2EEB53}" type="pres">
      <dgm:prSet presAssocID="{FC313A20-A633-4D5E-B000-40F3E54CA3B3}" presName="composite4" presStyleCnt="0"/>
      <dgm:spPr/>
      <dgm:t>
        <a:bodyPr/>
        <a:lstStyle/>
        <a:p>
          <a:endParaRPr lang="en-GB"/>
        </a:p>
      </dgm:t>
    </dgm:pt>
    <dgm:pt modelId="{654E37EC-8152-4F3E-ADB9-FCB98F089FA0}" type="pres">
      <dgm:prSet presAssocID="{FC313A20-A633-4D5E-B000-40F3E54CA3B3}" presName="background4" presStyleLbl="node4" presStyleIdx="26" presStyleCnt="31"/>
      <dgm:spPr/>
      <dgm:t>
        <a:bodyPr/>
        <a:lstStyle/>
        <a:p>
          <a:endParaRPr lang="en-GB"/>
        </a:p>
      </dgm:t>
    </dgm:pt>
    <dgm:pt modelId="{178C9662-CC27-42F4-AAD0-5A725C5F5A4D}" type="pres">
      <dgm:prSet presAssocID="{FC313A20-A633-4D5E-B000-40F3E54CA3B3}" presName="text4" presStyleLbl="fgAcc4" presStyleIdx="26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38AC285D-9356-4138-B3E8-0576E928380B}" type="pres">
      <dgm:prSet presAssocID="{FC313A20-A633-4D5E-B000-40F3E54CA3B3}" presName="hierChild5" presStyleCnt="0"/>
      <dgm:spPr/>
      <dgm:t>
        <a:bodyPr/>
        <a:lstStyle/>
        <a:p>
          <a:endParaRPr lang="en-GB"/>
        </a:p>
      </dgm:t>
    </dgm:pt>
    <dgm:pt modelId="{3C1453D6-2394-4FE2-9A94-EC1FDA8E39D1}" type="pres">
      <dgm:prSet presAssocID="{4569493D-314F-4AC7-8D28-2E807A3C40C4}" presName="Name23" presStyleLbl="parChTrans1D4" presStyleIdx="27" presStyleCnt="31"/>
      <dgm:spPr/>
      <dgm:t>
        <a:bodyPr/>
        <a:lstStyle/>
        <a:p>
          <a:endParaRPr lang="en-GB"/>
        </a:p>
      </dgm:t>
    </dgm:pt>
    <dgm:pt modelId="{B095DB11-462F-40D2-AA3F-2E7C9BC965BD}" type="pres">
      <dgm:prSet presAssocID="{23C5B6AF-1480-4899-8380-6A11777F7ED5}" presName="hierRoot4" presStyleCnt="0"/>
      <dgm:spPr/>
      <dgm:t>
        <a:bodyPr/>
        <a:lstStyle/>
        <a:p>
          <a:endParaRPr lang="en-GB"/>
        </a:p>
      </dgm:t>
    </dgm:pt>
    <dgm:pt modelId="{2468FBB4-626F-4517-97E1-C5361A60F4EB}" type="pres">
      <dgm:prSet presAssocID="{23C5B6AF-1480-4899-8380-6A11777F7ED5}" presName="composite4" presStyleCnt="0"/>
      <dgm:spPr/>
      <dgm:t>
        <a:bodyPr/>
        <a:lstStyle/>
        <a:p>
          <a:endParaRPr lang="en-GB"/>
        </a:p>
      </dgm:t>
    </dgm:pt>
    <dgm:pt modelId="{9529A594-01AB-40FE-824F-86E21D434E19}" type="pres">
      <dgm:prSet presAssocID="{23C5B6AF-1480-4899-8380-6A11777F7ED5}" presName="background4" presStyleLbl="node4" presStyleIdx="27" presStyleCnt="31"/>
      <dgm:spPr/>
      <dgm:t>
        <a:bodyPr/>
        <a:lstStyle/>
        <a:p>
          <a:endParaRPr lang="en-GB"/>
        </a:p>
      </dgm:t>
    </dgm:pt>
    <dgm:pt modelId="{2BB84039-0BCF-48A5-90EA-3C8521888881}" type="pres">
      <dgm:prSet presAssocID="{23C5B6AF-1480-4899-8380-6A11777F7ED5}" presName="text4" presStyleLbl="fgAcc4" presStyleIdx="27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8E8FA7A8-DA9F-418A-8B39-9229623C4FC1}" type="pres">
      <dgm:prSet presAssocID="{23C5B6AF-1480-4899-8380-6A11777F7ED5}" presName="hierChild5" presStyleCnt="0"/>
      <dgm:spPr/>
      <dgm:t>
        <a:bodyPr/>
        <a:lstStyle/>
        <a:p>
          <a:endParaRPr lang="en-GB"/>
        </a:p>
      </dgm:t>
    </dgm:pt>
    <dgm:pt modelId="{DC55ED9B-BC4A-40A2-B877-B978FB2E18B8}" type="pres">
      <dgm:prSet presAssocID="{C7221804-5CD9-4A90-88CC-078FB3F3695E}" presName="Name23" presStyleLbl="parChTrans1D4" presStyleIdx="28" presStyleCnt="31"/>
      <dgm:spPr/>
      <dgm:t>
        <a:bodyPr/>
        <a:lstStyle/>
        <a:p>
          <a:endParaRPr lang="en-GB"/>
        </a:p>
      </dgm:t>
    </dgm:pt>
    <dgm:pt modelId="{2136E02E-A7E2-44B1-9E9C-94DD17987E54}" type="pres">
      <dgm:prSet presAssocID="{972CBE95-2974-4553-AF60-696D519B420C}" presName="hierRoot4" presStyleCnt="0"/>
      <dgm:spPr/>
      <dgm:t>
        <a:bodyPr/>
        <a:lstStyle/>
        <a:p>
          <a:endParaRPr lang="en-GB"/>
        </a:p>
      </dgm:t>
    </dgm:pt>
    <dgm:pt modelId="{F390F921-37F2-4A84-A80D-A1C68AB960B3}" type="pres">
      <dgm:prSet presAssocID="{972CBE95-2974-4553-AF60-696D519B420C}" presName="composite4" presStyleCnt="0"/>
      <dgm:spPr/>
      <dgm:t>
        <a:bodyPr/>
        <a:lstStyle/>
        <a:p>
          <a:endParaRPr lang="en-GB"/>
        </a:p>
      </dgm:t>
    </dgm:pt>
    <dgm:pt modelId="{49A0CE62-8C3E-4C83-A807-D038A8DD08E1}" type="pres">
      <dgm:prSet presAssocID="{972CBE95-2974-4553-AF60-696D519B420C}" presName="background4" presStyleLbl="node4" presStyleIdx="28" presStyleCnt="31"/>
      <dgm:spPr/>
      <dgm:t>
        <a:bodyPr/>
        <a:lstStyle/>
        <a:p>
          <a:endParaRPr lang="en-GB"/>
        </a:p>
      </dgm:t>
    </dgm:pt>
    <dgm:pt modelId="{46FBCE85-E60E-423C-8154-94058DDC5A81}" type="pres">
      <dgm:prSet presAssocID="{972CBE95-2974-4553-AF60-696D519B420C}" presName="text4" presStyleLbl="fgAcc4" presStyleIdx="28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982601DF-C06B-48D2-B855-97B30706A68C}" type="pres">
      <dgm:prSet presAssocID="{972CBE95-2974-4553-AF60-696D519B420C}" presName="hierChild5" presStyleCnt="0"/>
      <dgm:spPr/>
      <dgm:t>
        <a:bodyPr/>
        <a:lstStyle/>
        <a:p>
          <a:endParaRPr lang="en-GB"/>
        </a:p>
      </dgm:t>
    </dgm:pt>
    <dgm:pt modelId="{EB96481B-C00C-4482-A049-CC20B9013825}" type="pres">
      <dgm:prSet presAssocID="{7F412776-AA31-4332-8525-B029803636AB}" presName="Name17" presStyleLbl="parChTrans1D3" presStyleIdx="6" presStyleCnt="7"/>
      <dgm:spPr/>
      <dgm:t>
        <a:bodyPr/>
        <a:lstStyle/>
        <a:p>
          <a:endParaRPr lang="en-GB"/>
        </a:p>
      </dgm:t>
    </dgm:pt>
    <dgm:pt modelId="{36026AB3-E686-40BF-8DD3-F160D134D3DD}" type="pres">
      <dgm:prSet presAssocID="{C86AF40E-0D37-4D65-AE26-20811AD81CE1}" presName="hierRoot3" presStyleCnt="0"/>
      <dgm:spPr/>
      <dgm:t>
        <a:bodyPr/>
        <a:lstStyle/>
        <a:p>
          <a:endParaRPr lang="en-GB"/>
        </a:p>
      </dgm:t>
    </dgm:pt>
    <dgm:pt modelId="{70366EC3-8314-4017-9B78-A419BAD4D491}" type="pres">
      <dgm:prSet presAssocID="{C86AF40E-0D37-4D65-AE26-20811AD81CE1}" presName="composite3" presStyleCnt="0"/>
      <dgm:spPr/>
      <dgm:t>
        <a:bodyPr/>
        <a:lstStyle/>
        <a:p>
          <a:endParaRPr lang="en-GB"/>
        </a:p>
      </dgm:t>
    </dgm:pt>
    <dgm:pt modelId="{1840C306-6970-40B8-85C8-108ABC4A0509}" type="pres">
      <dgm:prSet presAssocID="{C86AF40E-0D37-4D65-AE26-20811AD81CE1}" presName="background3" presStyleLbl="node3" presStyleIdx="6" presStyleCnt="7"/>
      <dgm:spPr/>
      <dgm:t>
        <a:bodyPr/>
        <a:lstStyle/>
        <a:p>
          <a:endParaRPr lang="en-GB"/>
        </a:p>
      </dgm:t>
    </dgm:pt>
    <dgm:pt modelId="{4B887064-7685-44AC-83BA-D43B6AE0850D}" type="pres">
      <dgm:prSet presAssocID="{C86AF40E-0D37-4D65-AE26-20811AD81CE1}" presName="text3" presStyleLbl="fgAcc3" presStyleIdx="6" presStyleCnt="7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EC699E5-8112-451E-A5F5-21B9E2C75A2F}" type="pres">
      <dgm:prSet presAssocID="{C86AF40E-0D37-4D65-AE26-20811AD81CE1}" presName="hierChild4" presStyleCnt="0"/>
      <dgm:spPr/>
      <dgm:t>
        <a:bodyPr/>
        <a:lstStyle/>
        <a:p>
          <a:endParaRPr lang="en-GB"/>
        </a:p>
      </dgm:t>
    </dgm:pt>
    <dgm:pt modelId="{8303BAA3-A3CE-4402-9331-1B016C81E20F}" type="pres">
      <dgm:prSet presAssocID="{B78BF322-24C9-4671-82B6-EE8FDFA4700A}" presName="Name23" presStyleLbl="parChTrans1D4" presStyleIdx="29" presStyleCnt="31"/>
      <dgm:spPr/>
      <dgm:t>
        <a:bodyPr/>
        <a:lstStyle/>
        <a:p>
          <a:endParaRPr lang="en-GB"/>
        </a:p>
      </dgm:t>
    </dgm:pt>
    <dgm:pt modelId="{F3B8F183-46F0-49E2-966A-A28482938AF6}" type="pres">
      <dgm:prSet presAssocID="{CC521EFA-8D84-412E-ABA4-F80922611FBD}" presName="hierRoot4" presStyleCnt="0"/>
      <dgm:spPr/>
      <dgm:t>
        <a:bodyPr/>
        <a:lstStyle/>
        <a:p>
          <a:endParaRPr lang="en-GB"/>
        </a:p>
      </dgm:t>
    </dgm:pt>
    <dgm:pt modelId="{5678FE82-525A-4ED4-8ABA-52F545B59858}" type="pres">
      <dgm:prSet presAssocID="{CC521EFA-8D84-412E-ABA4-F80922611FBD}" presName="composite4" presStyleCnt="0"/>
      <dgm:spPr/>
      <dgm:t>
        <a:bodyPr/>
        <a:lstStyle/>
        <a:p>
          <a:endParaRPr lang="en-GB"/>
        </a:p>
      </dgm:t>
    </dgm:pt>
    <dgm:pt modelId="{7E98140E-3D79-449D-A090-CE847248DB2A}" type="pres">
      <dgm:prSet presAssocID="{CC521EFA-8D84-412E-ABA4-F80922611FBD}" presName="background4" presStyleLbl="node4" presStyleIdx="29" presStyleCnt="31"/>
      <dgm:spPr/>
      <dgm:t>
        <a:bodyPr/>
        <a:lstStyle/>
        <a:p>
          <a:endParaRPr lang="en-GB"/>
        </a:p>
      </dgm:t>
    </dgm:pt>
    <dgm:pt modelId="{3F8B908F-9742-4515-91E4-8BC1FABF703D}" type="pres">
      <dgm:prSet presAssocID="{CC521EFA-8D84-412E-ABA4-F80922611FBD}" presName="text4" presStyleLbl="fgAcc4" presStyleIdx="29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2B22760E-D176-4EE5-A1C9-00EC05B23969}" type="pres">
      <dgm:prSet presAssocID="{CC521EFA-8D84-412E-ABA4-F80922611FBD}" presName="hierChild5" presStyleCnt="0"/>
      <dgm:spPr/>
      <dgm:t>
        <a:bodyPr/>
        <a:lstStyle/>
        <a:p>
          <a:endParaRPr lang="en-GB"/>
        </a:p>
      </dgm:t>
    </dgm:pt>
    <dgm:pt modelId="{C7952B03-7BEC-4C16-8534-B04A689D454B}" type="pres">
      <dgm:prSet presAssocID="{58EBD5FA-E732-4537-9800-B60F1F360159}" presName="Name23" presStyleLbl="parChTrans1D4" presStyleIdx="30" presStyleCnt="31"/>
      <dgm:spPr/>
      <dgm:t>
        <a:bodyPr/>
        <a:lstStyle/>
        <a:p>
          <a:endParaRPr lang="en-GB"/>
        </a:p>
      </dgm:t>
    </dgm:pt>
    <dgm:pt modelId="{28AD8B3A-F85D-4D43-B13E-53CD3150AF21}" type="pres">
      <dgm:prSet presAssocID="{C9E6AF89-E9E9-4B77-ACA7-A33F41088008}" presName="hierRoot4" presStyleCnt="0"/>
      <dgm:spPr/>
      <dgm:t>
        <a:bodyPr/>
        <a:lstStyle/>
        <a:p>
          <a:endParaRPr lang="en-GB"/>
        </a:p>
      </dgm:t>
    </dgm:pt>
    <dgm:pt modelId="{A11819D0-5664-4472-8EE8-1E9E36BEB777}" type="pres">
      <dgm:prSet presAssocID="{C9E6AF89-E9E9-4B77-ACA7-A33F41088008}" presName="composite4" presStyleCnt="0"/>
      <dgm:spPr/>
      <dgm:t>
        <a:bodyPr/>
        <a:lstStyle/>
        <a:p>
          <a:endParaRPr lang="en-GB"/>
        </a:p>
      </dgm:t>
    </dgm:pt>
    <dgm:pt modelId="{7ACF35D8-82AC-446D-8090-F753B4E1D882}" type="pres">
      <dgm:prSet presAssocID="{C9E6AF89-E9E9-4B77-ACA7-A33F41088008}" presName="background4" presStyleLbl="node4" presStyleIdx="30" presStyleCnt="31"/>
      <dgm:spPr/>
      <dgm:t>
        <a:bodyPr/>
        <a:lstStyle/>
        <a:p>
          <a:endParaRPr lang="en-GB"/>
        </a:p>
      </dgm:t>
    </dgm:pt>
    <dgm:pt modelId="{29184CD6-25C5-4004-8085-09F23E7BC1BA}" type="pres">
      <dgm:prSet presAssocID="{C9E6AF89-E9E9-4B77-ACA7-A33F41088008}" presName="text4" presStyleLbl="fgAcc4" presStyleIdx="30" presStyleCnt="31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195BD489-5D1E-4859-88B5-A47B36EC9142}" type="pres">
      <dgm:prSet presAssocID="{C9E6AF89-E9E9-4B77-ACA7-A33F41088008}" presName="hierChild5" presStyleCnt="0"/>
      <dgm:spPr/>
      <dgm:t>
        <a:bodyPr/>
        <a:lstStyle/>
        <a:p>
          <a:endParaRPr lang="en-GB"/>
        </a:p>
      </dgm:t>
    </dgm:pt>
  </dgm:ptLst>
  <dgm:cxnLst>
    <dgm:cxn modelId="{4650FE20-262E-44BA-BBEB-C511B22FDE2A}" type="presOf" srcId="{B78BF322-24C9-4671-82B6-EE8FDFA4700A}" destId="{8303BAA3-A3CE-4402-9331-1B016C81E20F}" srcOrd="0" destOrd="0" presId="urn:microsoft.com/office/officeart/2005/8/layout/hierarchy1"/>
    <dgm:cxn modelId="{A3F5581D-4F2E-4825-9D22-9F306C4B24DE}" type="presOf" srcId="{EA9ACB9D-321A-48E9-B523-69D67903E38D}" destId="{772995DD-B486-4D17-9E81-0C7AFB4544B9}" srcOrd="0" destOrd="0" presId="urn:microsoft.com/office/officeart/2005/8/layout/hierarchy1"/>
    <dgm:cxn modelId="{1B73EA47-F824-4A0A-B52D-D83CFFC8D157}" type="presOf" srcId="{69AB937A-CD0B-4AF4-8D31-AE6E59C2CBF5}" destId="{AF3FB3BE-177F-479D-8A90-3486033DA531}" srcOrd="0" destOrd="0" presId="urn:microsoft.com/office/officeart/2005/8/layout/hierarchy1"/>
    <dgm:cxn modelId="{FB6214A1-B149-47A4-82C8-2CEA599B68D2}" srcId="{C4EABB01-9ADC-4F98-93E7-32F9A2C77F06}" destId="{493B70F2-0162-417C-93A3-E43DE8BB7C0E}" srcOrd="0" destOrd="0" parTransId="{0DBEDE3D-2C30-412A-8949-29B68834F9E1}" sibTransId="{D2F9F4FE-0885-492B-B9B8-21739E447E18}"/>
    <dgm:cxn modelId="{DDABD85B-BC4C-4E0A-912B-96E363CA82A2}" type="presOf" srcId="{C04E0EE0-16CE-4285-91F9-1EBA4C2B4571}" destId="{8BD9DDB0-787A-492F-B728-2F9E83271353}" srcOrd="0" destOrd="0" presId="urn:microsoft.com/office/officeart/2005/8/layout/hierarchy1"/>
    <dgm:cxn modelId="{4D7F9D40-2A2C-44F8-873B-8A55B389E87E}" srcId="{A3DCC6EE-D448-471F-8863-0B9D7F547D8A}" destId="{A99FA787-2E08-4DAC-ABD4-4E260595B63C}" srcOrd="1" destOrd="0" parTransId="{E862ADE7-1B5A-4402-88D9-14CB5BFE0D48}" sibTransId="{C2A61D34-F3F8-4097-9AFF-A1722E317873}"/>
    <dgm:cxn modelId="{5735BDFC-F0B8-4369-AB54-83F1927D0FE5}" type="presOf" srcId="{0B56412A-9F35-43CD-8125-6A468168B703}" destId="{5190530E-9DDF-4736-AADC-28C495A91927}" srcOrd="0" destOrd="0" presId="urn:microsoft.com/office/officeart/2005/8/layout/hierarchy1"/>
    <dgm:cxn modelId="{4F1D8839-CA63-428C-AAFB-85B5A64EB17D}" srcId="{DBC84C71-D7ED-4E63-9B87-484C49A4E1DF}" destId="{0D525B80-276E-4223-9F1B-AC316F8C5FB1}" srcOrd="0" destOrd="0" parTransId="{A88D1F89-8C09-4C41-904D-4BDF7FAA679B}" sibTransId="{27578EBA-1E00-42BA-BECE-0FCFFEA3E74E}"/>
    <dgm:cxn modelId="{C23FB800-C453-4F00-B2DC-38B7BE5FC72B}" srcId="{A3DCC6EE-D448-471F-8863-0B9D7F547D8A}" destId="{B29DFA00-75C3-488E-A584-82993DA662B8}" srcOrd="2" destOrd="0" parTransId="{AA15972C-B28F-41BB-A4D0-5363E058F60F}" sibTransId="{892C2BD6-C555-4028-BF5F-5567989640E5}"/>
    <dgm:cxn modelId="{8B522273-5EA7-48B4-BCA8-A62BE3C803A6}" type="presOf" srcId="{A99FA787-2E08-4DAC-ABD4-4E260595B63C}" destId="{2408FD33-06A3-4B27-94F0-1214965F10D8}" srcOrd="0" destOrd="0" presId="urn:microsoft.com/office/officeart/2005/8/layout/hierarchy1"/>
    <dgm:cxn modelId="{87E8FBF6-2C42-4EA7-941B-044F11F7C341}" type="presOf" srcId="{233AD37B-91B3-40E0-892A-D76BF2729AA0}" destId="{D8BFF0AD-66DE-442B-8641-9B0595D57D8C}" srcOrd="0" destOrd="0" presId="urn:microsoft.com/office/officeart/2005/8/layout/hierarchy1"/>
    <dgm:cxn modelId="{CE4EAF1D-0B00-476C-A19C-2F6DDF9D609E}" srcId="{C86AF40E-0D37-4D65-AE26-20811AD81CE1}" destId="{CC521EFA-8D84-412E-ABA4-F80922611FBD}" srcOrd="0" destOrd="0" parTransId="{B78BF322-24C9-4671-82B6-EE8FDFA4700A}" sibTransId="{60558EA3-7580-4975-A574-D02A960AE2E8}"/>
    <dgm:cxn modelId="{750B09DE-2A3A-480E-AB58-BF3BE90CB50B}" type="presOf" srcId="{24B084FB-C128-4DEE-8777-CBB26730B544}" destId="{546788A2-48C3-4454-B67F-C9002039D2D2}" srcOrd="0" destOrd="0" presId="urn:microsoft.com/office/officeart/2005/8/layout/hierarchy1"/>
    <dgm:cxn modelId="{E25B991A-C4AB-4B07-A542-5B4CE41E8EBE}" type="presOf" srcId="{9452985A-A8BF-49DE-A559-1A514FB93A48}" destId="{F07C6C13-1B90-4D74-A486-82D71CF1A59A}" srcOrd="0" destOrd="0" presId="urn:microsoft.com/office/officeart/2005/8/layout/hierarchy1"/>
    <dgm:cxn modelId="{724D5B0A-4E8D-4616-A404-37C26B70A5F5}" srcId="{0889CAD6-1C81-4973-9EDA-AAA8BCDDAD54}" destId="{FC313A20-A633-4D5E-B000-40F3E54CA3B3}" srcOrd="0" destOrd="0" parTransId="{67A91DA6-6ADE-49AA-8141-F7190F695AA8}" sibTransId="{33552541-D93E-4B52-8E0E-90DA5177EDD2}"/>
    <dgm:cxn modelId="{944F5D81-5060-4B92-9338-E193377A42D6}" type="presOf" srcId="{A23A088A-273B-4D10-AE1C-06CB41E5B38A}" destId="{FD620EDB-B62A-45EF-9058-7B7FBBCDAA0F}" srcOrd="0" destOrd="0" presId="urn:microsoft.com/office/officeart/2005/8/layout/hierarchy1"/>
    <dgm:cxn modelId="{F5076FB7-FD84-4CAC-9D50-7A7278BDBD39}" srcId="{FC313A20-A633-4D5E-B000-40F3E54CA3B3}" destId="{23C5B6AF-1480-4899-8380-6A11777F7ED5}" srcOrd="0" destOrd="0" parTransId="{4569493D-314F-4AC7-8D28-2E807A3C40C4}" sibTransId="{27FFAD82-75D6-477B-9845-27A445F0E133}"/>
    <dgm:cxn modelId="{BA4CBF99-E90B-46C1-9C79-272502C5D357}" type="presOf" srcId="{48F983B3-6463-4EC0-AB0B-B760F35AD101}" destId="{8E6FB2C9-A3A2-4496-AA8D-6A0419BDC856}" srcOrd="0" destOrd="0" presId="urn:microsoft.com/office/officeart/2005/8/layout/hierarchy1"/>
    <dgm:cxn modelId="{C3AFFAAA-6C7C-4632-B620-287E304EB750}" srcId="{85CEB60B-B9E9-4FD2-9215-41DA0B5D1ADB}" destId="{07A7338D-DF41-44E1-8C4F-8587D3721FCF}" srcOrd="1" destOrd="0" parTransId="{F098565E-08A3-4359-9E66-6B1F2A2B1A48}" sibTransId="{5BBE5393-5A27-4BCC-A9C9-20E834118BB0}"/>
    <dgm:cxn modelId="{A5FAF2C2-9109-4F45-A054-9F154F281BE7}" type="presOf" srcId="{0C82A2FB-817D-4367-8BB4-3D00855ED2A8}" destId="{1BB6E5D7-61ED-48DA-8D33-50CB68011C07}" srcOrd="0" destOrd="0" presId="urn:microsoft.com/office/officeart/2005/8/layout/hierarchy1"/>
    <dgm:cxn modelId="{0AB5293E-9B72-472A-87D0-BA10B4150F34}" type="presOf" srcId="{0193A9E3-E08B-4095-9800-6253BA1CBBE0}" destId="{0E4AC3E2-6657-41DF-8733-7918361183B9}" srcOrd="0" destOrd="0" presId="urn:microsoft.com/office/officeart/2005/8/layout/hierarchy1"/>
    <dgm:cxn modelId="{4E1DDA18-A161-476E-97D6-C3950FE38D61}" type="presOf" srcId="{F62B965D-BF8C-41AB-954E-E7B8020FB2CA}" destId="{82688EE9-A6F6-42D5-924A-C6DE17FBE287}" srcOrd="0" destOrd="0" presId="urn:microsoft.com/office/officeart/2005/8/layout/hierarchy1"/>
    <dgm:cxn modelId="{1944C62C-E9CC-4C93-A32D-D3FB71B599AB}" type="presOf" srcId="{F7DAA0D5-F19D-4366-A0C3-22B99CFABF84}" destId="{1508A005-EDB9-4C85-9EA9-363D8A298BCC}" srcOrd="0" destOrd="0" presId="urn:microsoft.com/office/officeart/2005/8/layout/hierarchy1"/>
    <dgm:cxn modelId="{83FF911A-C68D-4E61-BB5D-5434361A0D63}" type="presOf" srcId="{9CC64F08-6863-4402-8CD1-950F6B9CD8AA}" destId="{8C79E969-D0F0-44C4-8774-E48B418FC132}" srcOrd="0" destOrd="0" presId="urn:microsoft.com/office/officeart/2005/8/layout/hierarchy1"/>
    <dgm:cxn modelId="{E8ED16A6-A631-408E-9C03-0A8147F8994E}" srcId="{FEAEC48D-F37E-4598-9818-06DB841CF06E}" destId="{FA09F56C-68E1-49FB-B282-CA92862C04E7}" srcOrd="0" destOrd="0" parTransId="{BC85B936-CD12-4801-AA48-31C06E6AAB8B}" sibTransId="{CC4CC1FA-2AC8-49B7-AC5C-0649E06E8F8E}"/>
    <dgm:cxn modelId="{1F1BD7F1-6E35-4681-92CA-4B7599027604}" type="presOf" srcId="{58CD264C-848D-499C-BA25-ED98DE8A0CDF}" destId="{13BB34AA-7A28-457C-9F67-B6DCE272D8C5}" srcOrd="0" destOrd="0" presId="urn:microsoft.com/office/officeart/2005/8/layout/hierarchy1"/>
    <dgm:cxn modelId="{472EF654-9A4D-452E-A1C0-365221D5923D}" srcId="{6B314ED9-8E26-47C0-A0FF-C9FE38F3D54C}" destId="{418B1529-8E3D-4DBF-B7F8-4333FDDA8FB4}" srcOrd="0" destOrd="0" parTransId="{61FC012B-126E-44D8-84A1-77D4296F0CEA}" sibTransId="{A0E60773-9543-4B39-8D3B-9BC1FE345FD0}"/>
    <dgm:cxn modelId="{22ECBDED-63EC-4DB1-8D3E-8FD175B0DCE4}" type="presOf" srcId="{C3755198-2309-4681-BAD9-4FC84DC1E776}" destId="{028C3328-5EB5-48A8-BA51-929DB33DBFAA}" srcOrd="0" destOrd="0" presId="urn:microsoft.com/office/officeart/2005/8/layout/hierarchy1"/>
    <dgm:cxn modelId="{0DFC87C4-C156-4F48-86EE-012FEDDDABDC}" type="presOf" srcId="{DBC84C71-D7ED-4E63-9B87-484C49A4E1DF}" destId="{981C7178-759A-428B-B5C6-4E964E4030DC}" srcOrd="0" destOrd="0" presId="urn:microsoft.com/office/officeart/2005/8/layout/hierarchy1"/>
    <dgm:cxn modelId="{2B383D44-3401-4EA9-A9EA-F89FD57B94B4}" type="presOf" srcId="{848913C5-0375-4BD8-9F21-D86649D3D981}" destId="{18CCE048-6463-48E9-9D6E-773B7548D4B1}" srcOrd="0" destOrd="0" presId="urn:microsoft.com/office/officeart/2005/8/layout/hierarchy1"/>
    <dgm:cxn modelId="{CD90B071-94F0-4B76-BC98-952AF28D912C}" type="presOf" srcId="{73C626A2-3CC1-43C1-8138-F2A32F526CE5}" destId="{64D48AF8-5E95-4680-9F63-144A8FA3C65F}" srcOrd="0" destOrd="0" presId="urn:microsoft.com/office/officeart/2005/8/layout/hierarchy1"/>
    <dgm:cxn modelId="{5A78B9A3-9F71-49A0-B637-DA382A25EF79}" type="presOf" srcId="{58EBD5FA-E732-4537-9800-B60F1F360159}" destId="{C7952B03-7BEC-4C16-8534-B04A689D454B}" srcOrd="0" destOrd="0" presId="urn:microsoft.com/office/officeart/2005/8/layout/hierarchy1"/>
    <dgm:cxn modelId="{70721F6E-FA55-4761-80D0-C4D0B111DB19}" srcId="{B29DFA00-75C3-488E-A584-82993DA662B8}" destId="{C04E0EE0-16CE-4285-91F9-1EBA4C2B4571}" srcOrd="1" destOrd="0" parTransId="{D6FE7BE5-96A1-4101-BCEE-5758124E6240}" sibTransId="{7A928E4A-A24F-4A8C-A1BA-25ABF2C1887A}"/>
    <dgm:cxn modelId="{CF740159-08E7-4B9D-8764-53036C63CDDB}" srcId="{418B1529-8E3D-4DBF-B7F8-4333FDDA8FB4}" destId="{0193A9E3-E08B-4095-9800-6253BA1CBBE0}" srcOrd="0" destOrd="0" parTransId="{93549DBE-5E27-4DD9-8BE5-C9A85C441752}" sibTransId="{2FD9BFE2-8398-4A4F-A8E9-1916475651C9}"/>
    <dgm:cxn modelId="{0CA73E5F-57E3-4AF7-A498-D80BAF0D5E20}" srcId="{66F3D09B-19BB-4C0D-A7E4-A6D1293E9255}" destId="{0889CAD6-1C81-4973-9EDA-AAA8BCDDAD54}" srcOrd="0" destOrd="0" parTransId="{5976452F-1BEC-4158-B5D8-FFFA26D8B167}" sibTransId="{8C113377-6EEC-402C-835D-5535BFCAFD02}"/>
    <dgm:cxn modelId="{A784C57E-303E-4C59-9F3F-643801F2BE74}" type="presOf" srcId="{E862ADE7-1B5A-4402-88D9-14CB5BFE0D48}" destId="{54745A8B-443C-4806-9600-333376881BA4}" srcOrd="0" destOrd="0" presId="urn:microsoft.com/office/officeart/2005/8/layout/hierarchy1"/>
    <dgm:cxn modelId="{9FAB4E92-5B84-484E-AE1B-4F35C4E3AD8A}" srcId="{0C82A2FB-817D-4367-8BB4-3D00855ED2A8}" destId="{C4EABB01-9ADC-4F98-93E7-32F9A2C77F06}" srcOrd="0" destOrd="0" parTransId="{48F983B3-6463-4EC0-AB0B-B760F35AD101}" sibTransId="{AF4A00CF-6D4B-4141-9710-5B76FB264F76}"/>
    <dgm:cxn modelId="{A852B696-1AD8-4AA0-B52F-0D2671BCDB51}" type="presOf" srcId="{61FC012B-126E-44D8-84A1-77D4296F0CEA}" destId="{20369003-5A67-49B5-B505-95351018FCE1}" srcOrd="0" destOrd="0" presId="urn:microsoft.com/office/officeart/2005/8/layout/hierarchy1"/>
    <dgm:cxn modelId="{63C2034F-BC12-4C99-83A0-43C555475B47}" type="presOf" srcId="{246E1E51-376B-4421-8F2B-069C17001F80}" destId="{EBB39A5D-391A-49ED-B846-3E16ED027ED9}" srcOrd="0" destOrd="0" presId="urn:microsoft.com/office/officeart/2005/8/layout/hierarchy1"/>
    <dgm:cxn modelId="{1982BA54-BC2E-4326-A8EE-20B51F1ECFAB}" srcId="{58CD264C-848D-499C-BA25-ED98DE8A0CDF}" destId="{2FE24992-0B2A-49D7-911D-32ECCA7B58C4}" srcOrd="0" destOrd="0" parTransId="{24B084FB-C128-4DEE-8777-CBB26730B544}" sibTransId="{6E1EE995-7488-49D9-8BA9-D7BF08682D76}"/>
    <dgm:cxn modelId="{3946B5F8-CD41-4E1C-8970-CA5348B01C04}" type="presOf" srcId="{33DC3B3D-FE37-4029-A7C8-0D1739845EE8}" destId="{969A1FBA-2E14-49EB-ACE6-0F7D4F6D2A22}" srcOrd="0" destOrd="0" presId="urn:microsoft.com/office/officeart/2005/8/layout/hierarchy1"/>
    <dgm:cxn modelId="{7C9DF56B-C7C4-4F63-9F7D-8980E05ED7B6}" type="presOf" srcId="{5976452F-1BEC-4158-B5D8-FFFA26D8B167}" destId="{60972695-3BC8-44D5-8FA3-636015484469}" srcOrd="0" destOrd="0" presId="urn:microsoft.com/office/officeart/2005/8/layout/hierarchy1"/>
    <dgm:cxn modelId="{9AA5B64C-34BF-4701-86EE-A83C9BED352F}" type="presOf" srcId="{4BCD398B-5065-4BE0-9CCA-D39D1ABE41CA}" destId="{8DE35FBD-194E-459D-903C-2C90BEA8A55A}" srcOrd="0" destOrd="0" presId="urn:microsoft.com/office/officeart/2005/8/layout/hierarchy1"/>
    <dgm:cxn modelId="{F0968B15-0E21-453B-99AB-2975E909220D}" type="presOf" srcId="{8882BC76-32BD-4A3A-B0DC-5DD8C919A088}" destId="{1FCD9567-05AC-47E8-A92E-00C296F9D146}" srcOrd="0" destOrd="0" presId="urn:microsoft.com/office/officeart/2005/8/layout/hierarchy1"/>
    <dgm:cxn modelId="{31698D50-80A0-45A0-ADD3-059B17E819AD}" type="presOf" srcId="{07A7338D-DF41-44E1-8C4F-8587D3721FCF}" destId="{38474A55-1722-4395-ABEE-6D6409463886}" srcOrd="0" destOrd="0" presId="urn:microsoft.com/office/officeart/2005/8/layout/hierarchy1"/>
    <dgm:cxn modelId="{EF9038D8-58AA-409B-853A-F4A135348158}" srcId="{07A7338D-DF41-44E1-8C4F-8587D3721FCF}" destId="{99332077-D41E-45C1-9E79-97BDB3987259}" srcOrd="0" destOrd="0" parTransId="{AD2273E2-E0D2-4B77-A3A8-4C2E6A77C851}" sibTransId="{2B858D24-AF84-4B5E-A733-7C55967B66C1}"/>
    <dgm:cxn modelId="{3878E1C9-854E-4136-8C01-7CE3673C4E5C}" type="presOf" srcId="{C4EABB01-9ADC-4F98-93E7-32F9A2C77F06}" destId="{5C6439D5-3417-48E1-B3F3-56477265DF1E}" srcOrd="0" destOrd="0" presId="urn:microsoft.com/office/officeart/2005/8/layout/hierarchy1"/>
    <dgm:cxn modelId="{9D025B47-0C70-4A09-9FCB-51AC9CC482CA}" srcId="{CC521EFA-8D84-412E-ABA4-F80922611FBD}" destId="{C9E6AF89-E9E9-4B77-ACA7-A33F41088008}" srcOrd="0" destOrd="0" parTransId="{58EBD5FA-E732-4537-9800-B60F1F360159}" sibTransId="{51B4782B-00C9-492B-AE99-13E635868E50}"/>
    <dgm:cxn modelId="{CBED6157-D6FD-4AE1-8D6D-F30F000DBDDE}" type="presOf" srcId="{FEAEC48D-F37E-4598-9818-06DB841CF06E}" destId="{4BD60E90-7576-4317-BE95-686511B5AB44}" srcOrd="0" destOrd="0" presId="urn:microsoft.com/office/officeart/2005/8/layout/hierarchy1"/>
    <dgm:cxn modelId="{2E8AEAD5-6C4F-4056-B796-9F2611B94D24}" type="presOf" srcId="{DCBA7405-C83E-4DF9-9A52-DF35696A1F40}" destId="{9197FACC-6A6C-43CB-8972-AC9A77BE4E0E}" srcOrd="0" destOrd="0" presId="urn:microsoft.com/office/officeart/2005/8/layout/hierarchy1"/>
    <dgm:cxn modelId="{128C6FD0-CD34-4972-B830-02A8E0F5268C}" type="presOf" srcId="{5C63C20E-1564-4D21-8957-4473AD7F16E5}" destId="{605457A4-7334-41AD-85CB-E955A15EBF00}" srcOrd="0" destOrd="0" presId="urn:microsoft.com/office/officeart/2005/8/layout/hierarchy1"/>
    <dgm:cxn modelId="{FB580915-416B-4396-9756-06713893DF7A}" type="presOf" srcId="{4B31810A-70ED-44E7-B032-88990777E729}" destId="{5D07A771-3432-4A17-9703-BC07FA0313AC}" srcOrd="0" destOrd="0" presId="urn:microsoft.com/office/officeart/2005/8/layout/hierarchy1"/>
    <dgm:cxn modelId="{A26764A6-E1D9-4A2E-8E2B-086C4FC411DD}" srcId="{B29DFA00-75C3-488E-A584-82993DA662B8}" destId="{66F3D09B-19BB-4C0D-A7E4-A6D1293E9255}" srcOrd="2" destOrd="0" parTransId="{DDD15D11-50FA-490A-A0D6-CE42672DDD1B}" sibTransId="{D4F7F69A-A2E9-42BA-A611-BB6B8905E139}"/>
    <dgm:cxn modelId="{023A1768-F055-4384-8DC2-43773E4BE410}" type="presOf" srcId="{C86AF40E-0D37-4D65-AE26-20811AD81CE1}" destId="{4B887064-7685-44AC-83BA-D43B6AE0850D}" srcOrd="0" destOrd="0" presId="urn:microsoft.com/office/officeart/2005/8/layout/hierarchy1"/>
    <dgm:cxn modelId="{CD389B62-BFFD-4E9C-B345-B2DC934CB449}" type="presOf" srcId="{D3D22B12-4C5F-40EB-9C4B-254B3472D27C}" destId="{D7DDFF51-19F8-4E52-BEBB-CFBAB4E8C120}" srcOrd="0" destOrd="0" presId="urn:microsoft.com/office/officeart/2005/8/layout/hierarchy1"/>
    <dgm:cxn modelId="{F6806111-903B-40BC-B42C-5DB7658462C0}" type="presOf" srcId="{DDD15D11-50FA-490A-A0D6-CE42672DDD1B}" destId="{E2BC171E-CA39-4544-88D0-B12E4516E497}" srcOrd="0" destOrd="0" presId="urn:microsoft.com/office/officeart/2005/8/layout/hierarchy1"/>
    <dgm:cxn modelId="{AC822F9F-9AB7-4BC7-9A40-0990DA0AB643}" srcId="{F7DAA0D5-F19D-4366-A0C3-22B99CFABF84}" destId="{57D5879C-28F8-4EA7-B115-DA8E05741D6F}" srcOrd="0" destOrd="0" parTransId="{1DCEA4CC-0904-4C8D-9C38-2A7057D85B3A}" sibTransId="{1FAB7833-DBA8-4740-A7FA-6F64220130F6}"/>
    <dgm:cxn modelId="{2766EE32-ECA0-4793-A24B-0579343EEF83}" srcId="{4B31810A-70ED-44E7-B032-88990777E729}" destId="{C3755198-2309-4681-BAD9-4FC84DC1E776}" srcOrd="0" destOrd="0" parTransId="{848913C5-0375-4BD8-9F21-D86649D3D981}" sibTransId="{CC726BDD-0555-43E8-9454-5E5C76D655A8}"/>
    <dgm:cxn modelId="{84C68203-B1B4-42EB-9518-EF349B7A2AA1}" type="presOf" srcId="{A88D1F89-8C09-4C41-904D-4BDF7FAA679B}" destId="{9B48512E-9D65-4E7D-AAE2-5C8AFE965C10}" srcOrd="0" destOrd="0" presId="urn:microsoft.com/office/officeart/2005/8/layout/hierarchy1"/>
    <dgm:cxn modelId="{424BB639-F8DC-43B9-BB94-2186B1B20500}" type="presOf" srcId="{0D525B80-276E-4223-9F1B-AC316F8C5FB1}" destId="{83DE411C-3B1B-4E56-BFDE-6DAB88E5D3AB}" srcOrd="0" destOrd="0" presId="urn:microsoft.com/office/officeart/2005/8/layout/hierarchy1"/>
    <dgm:cxn modelId="{2CB1A976-5575-470D-A28E-AEA0DCB2C1A5}" type="presOf" srcId="{FC313A20-A633-4D5E-B000-40F3E54CA3B3}" destId="{178C9662-CC27-42F4-AAD0-5A725C5F5A4D}" srcOrd="0" destOrd="0" presId="urn:microsoft.com/office/officeart/2005/8/layout/hierarchy1"/>
    <dgm:cxn modelId="{D795825E-7A03-4F2E-AF5D-30C1C58BA8F8}" type="presOf" srcId="{1DCEA4CC-0904-4C8D-9C38-2A7057D85B3A}" destId="{3579E186-A17C-45C0-BD1C-A423916FB083}" srcOrd="0" destOrd="0" presId="urn:microsoft.com/office/officeart/2005/8/layout/hierarchy1"/>
    <dgm:cxn modelId="{5F31242B-C418-4C5A-B159-463E66D65E98}" type="presOf" srcId="{B29DFA00-75C3-488E-A584-82993DA662B8}" destId="{2AEFF878-0DD9-4364-9E02-A230876AF36E}" srcOrd="0" destOrd="0" presId="urn:microsoft.com/office/officeart/2005/8/layout/hierarchy1"/>
    <dgm:cxn modelId="{31E59EE1-F436-45A8-B4AE-9D7AC6220084}" type="presOf" srcId="{418B1529-8E3D-4DBF-B7F8-4333FDDA8FB4}" destId="{F13BABAF-8234-4D12-A12A-756DC316FD74}" srcOrd="0" destOrd="0" presId="urn:microsoft.com/office/officeart/2005/8/layout/hierarchy1"/>
    <dgm:cxn modelId="{259FE5F5-FD05-44CE-A7B5-BFB925D6C36C}" type="presOf" srcId="{122492FB-6CA4-4F3A-80D7-0C198E2979BA}" destId="{C0668C00-6E4E-4943-AD0A-425A65A0CB84}" srcOrd="0" destOrd="0" presId="urn:microsoft.com/office/officeart/2005/8/layout/hierarchy1"/>
    <dgm:cxn modelId="{A47791A1-3672-48DE-B2AF-15260CB9AF23}" type="presOf" srcId="{0E08768C-04B0-4199-9712-D79EF23D9516}" destId="{D4FA1106-89A2-4C28-BD42-42450BFC9FAD}" srcOrd="0" destOrd="0" presId="urn:microsoft.com/office/officeart/2005/8/layout/hierarchy1"/>
    <dgm:cxn modelId="{E29CDAE6-B3E3-43E0-9F5D-F621D92C9556}" type="presOf" srcId="{F757450E-5C02-4665-9E63-2AB6B90D3077}" destId="{C56E4873-694B-47B5-9AFF-16CEA65776B9}" srcOrd="0" destOrd="0" presId="urn:microsoft.com/office/officeart/2005/8/layout/hierarchy1"/>
    <dgm:cxn modelId="{9A19AB1D-9133-4B74-9A69-FE6B0801AC20}" type="presOf" srcId="{4949BB29-2D45-4011-9DE1-0A26D131C5BF}" destId="{91AAC46C-48FE-4FCA-9933-F21B7287AE8A}" srcOrd="0" destOrd="0" presId="urn:microsoft.com/office/officeart/2005/8/layout/hierarchy1"/>
    <dgm:cxn modelId="{3258822A-8598-4766-BC95-F570082E656B}" srcId="{B29DFA00-75C3-488E-A584-82993DA662B8}" destId="{C86AF40E-0D37-4D65-AE26-20811AD81CE1}" srcOrd="3" destOrd="0" parTransId="{7F412776-AA31-4332-8525-B029803636AB}" sibTransId="{AE4366AE-8E14-48AA-A0D3-38CAC4BCD261}"/>
    <dgm:cxn modelId="{D42BAC31-E12E-48AC-8505-DBB4211F274F}" type="presOf" srcId="{7F412776-AA31-4332-8525-B029803636AB}" destId="{EB96481B-C00C-4482-A049-CC20B9013825}" srcOrd="0" destOrd="0" presId="urn:microsoft.com/office/officeart/2005/8/layout/hierarchy1"/>
    <dgm:cxn modelId="{F365DEC6-0C94-46A5-9A6C-68CADA3FA1BE}" type="presOf" srcId="{93549DBE-5E27-4DD9-8BE5-C9A85C441752}" destId="{C3446A60-5305-404E-BEBD-F1415C3A98E9}" srcOrd="0" destOrd="0" presId="urn:microsoft.com/office/officeart/2005/8/layout/hierarchy1"/>
    <dgm:cxn modelId="{370C3157-ED3E-4EA9-A403-3FF0D966884F}" srcId="{DCBA7405-C83E-4DF9-9A52-DF35696A1F40}" destId="{4949BB29-2D45-4011-9DE1-0A26D131C5BF}" srcOrd="0" destOrd="0" parTransId="{153E2669-BF84-46C3-A34E-587B603787C1}" sibTransId="{B54B3C5D-5D75-4E13-BCF9-02F737DE6757}"/>
    <dgm:cxn modelId="{C0EBDBA9-D4B2-4BDD-894A-241D37D53E90}" type="presOf" srcId="{4569493D-314F-4AC7-8D28-2E807A3C40C4}" destId="{3C1453D6-2394-4FE2-9A94-EC1FDA8E39D1}" srcOrd="0" destOrd="0" presId="urn:microsoft.com/office/officeart/2005/8/layout/hierarchy1"/>
    <dgm:cxn modelId="{FD9FF5F9-0D99-4400-82CB-68DFE6A7CE4B}" type="presOf" srcId="{0889CAD6-1C81-4973-9EDA-AAA8BCDDAD54}" destId="{135FC155-91BF-4670-B21B-C774CF595EF9}" srcOrd="0" destOrd="0" presId="urn:microsoft.com/office/officeart/2005/8/layout/hierarchy1"/>
    <dgm:cxn modelId="{25BF1D82-9D63-4C49-A76D-135CEE7A98CC}" type="presOf" srcId="{6767F41C-E3FB-4633-B7AF-EB99894EAED9}" destId="{AED35F46-B0DE-47D1-8159-C1F1A60AFF49}" srcOrd="0" destOrd="0" presId="urn:microsoft.com/office/officeart/2005/8/layout/hierarchy1"/>
    <dgm:cxn modelId="{28956FF2-7117-415A-9943-82DE2EDBC027}" type="presOf" srcId="{AD2273E2-E0D2-4B77-A3A8-4C2E6A77C851}" destId="{5D13504C-CC05-428F-8E8A-A5006A40B147}" srcOrd="0" destOrd="0" presId="urn:microsoft.com/office/officeart/2005/8/layout/hierarchy1"/>
    <dgm:cxn modelId="{C1424CD6-B273-42CA-8FC6-4F096E04EB12}" type="presOf" srcId="{BC85B936-CD12-4801-AA48-31C06E6AAB8B}" destId="{671A9651-2F85-4E57-87AF-5EA1FF3F40E9}" srcOrd="0" destOrd="0" presId="urn:microsoft.com/office/officeart/2005/8/layout/hierarchy1"/>
    <dgm:cxn modelId="{3D2219ED-398F-4F22-B25B-CF04104898CA}" type="presOf" srcId="{9E956A20-0C96-4B90-93A8-89D98F40C1D5}" destId="{FE1D3E8C-46F5-4D90-91DF-60E08ADCC175}" srcOrd="0" destOrd="0" presId="urn:microsoft.com/office/officeart/2005/8/layout/hierarchy1"/>
    <dgm:cxn modelId="{DE2976E4-64A7-460C-AB76-63599535F09A}" srcId="{F757450E-5C02-4665-9E63-2AB6B90D3077}" destId="{BE6A5CDC-6901-4989-BC25-78477FA761F1}" srcOrd="0" destOrd="0" parTransId="{0DB8B076-3168-4850-8BA4-2A70FE296A57}" sibTransId="{6682D240-D4C7-441E-AC75-74208A5CAABD}"/>
    <dgm:cxn modelId="{00F0683F-DA2C-4FCF-BA1F-344681CF4DDC}" type="presOf" srcId="{0DBEDE3D-2C30-412A-8949-29B68834F9E1}" destId="{949713FA-FC39-4978-AE8C-670EF2C24103}" srcOrd="0" destOrd="0" presId="urn:microsoft.com/office/officeart/2005/8/layout/hierarchy1"/>
    <dgm:cxn modelId="{0A031E5A-D212-4E66-A29D-00ABD611F8FE}" type="presOf" srcId="{56BA1E1D-23F9-4044-BB22-F4A15D9C8028}" destId="{BC9AA74D-65A4-4227-B709-94AA12A6EB60}" srcOrd="0" destOrd="0" presId="urn:microsoft.com/office/officeart/2005/8/layout/hierarchy1"/>
    <dgm:cxn modelId="{C71CCEE7-F79F-486C-AD18-B268755DCB0E}" srcId="{FA09F56C-68E1-49FB-B282-CA92862C04E7}" destId="{5C63C20E-1564-4D21-8957-4473AD7F16E5}" srcOrd="0" destOrd="0" parTransId="{6767F41C-E3FB-4633-B7AF-EB99894EAED9}" sibTransId="{7A8D8688-53E6-4D1F-8CAA-503BA892F6C3}"/>
    <dgm:cxn modelId="{B7E2A07E-DD07-409B-808D-37B92FF828F9}" srcId="{0193A9E3-E08B-4095-9800-6253BA1CBBE0}" destId="{0B56412A-9F35-43CD-8125-6A468168B703}" srcOrd="0" destOrd="0" parTransId="{D3D22B12-4C5F-40EB-9C4B-254B3472D27C}" sibTransId="{227DB6C0-8FCC-4D7B-AA4A-CAA30C1BE2A0}"/>
    <dgm:cxn modelId="{2FB793D6-E7F9-42A5-8E4F-EA6D24AEBABD}" type="presOf" srcId="{1E2D8713-A6CF-4A56-8FE7-5A883E069D15}" destId="{54409FD4-39CA-4168-BF87-C1D381130E5C}" srcOrd="0" destOrd="0" presId="urn:microsoft.com/office/officeart/2005/8/layout/hierarchy1"/>
    <dgm:cxn modelId="{9461015E-CA9F-4A63-83E0-31B0CD9B3481}" type="presOf" srcId="{57D5879C-28F8-4EA7-B115-DA8E05741D6F}" destId="{FF957FED-5A9D-46C0-99A4-CDA150C0949E}" srcOrd="0" destOrd="0" presId="urn:microsoft.com/office/officeart/2005/8/layout/hierarchy1"/>
    <dgm:cxn modelId="{F2F0CFB9-DC05-494B-89C8-694F498462E5}" type="presOf" srcId="{A3DCC6EE-D448-471F-8863-0B9D7F547D8A}" destId="{B6A10077-F61A-4AB0-868D-ABC661D8B165}" srcOrd="0" destOrd="0" presId="urn:microsoft.com/office/officeart/2005/8/layout/hierarchy1"/>
    <dgm:cxn modelId="{814E2E50-67C6-4351-BBA1-10CE851EB595}" type="presOf" srcId="{153E2669-BF84-46C3-A34E-587B603787C1}" destId="{7E7E431A-2FE3-4D9F-A1C5-D3FEFD969A6A}" srcOrd="0" destOrd="0" presId="urn:microsoft.com/office/officeart/2005/8/layout/hierarchy1"/>
    <dgm:cxn modelId="{599A58F9-C712-4127-A51B-2AC07093190A}" srcId="{2FE24992-0B2A-49D7-911D-32ECCA7B58C4}" destId="{F757450E-5C02-4665-9E63-2AB6B90D3077}" srcOrd="0" destOrd="0" parTransId="{F62B965D-BF8C-41AB-954E-E7B8020FB2CA}" sibTransId="{D9F61946-7CE6-438F-B6AD-FB216604EA46}"/>
    <dgm:cxn modelId="{76BB488B-2A54-4CCA-8712-F3D7B8A400CA}" srcId="{23C5B6AF-1480-4899-8380-6A11777F7ED5}" destId="{972CBE95-2974-4553-AF60-696D519B420C}" srcOrd="0" destOrd="0" parTransId="{C7221804-5CD9-4A90-88CC-078FB3F3695E}" sibTransId="{B0A0CD66-24A3-4453-8BD1-B38D2FFA2DDC}"/>
    <dgm:cxn modelId="{44380DAB-7A59-42DA-B60D-05EF7AEA5ADA}" srcId="{85CEB60B-B9E9-4FD2-9215-41DA0B5D1ADB}" destId="{9452985A-A8BF-49DE-A559-1A514FB93A48}" srcOrd="0" destOrd="0" parTransId="{A23A088A-273B-4D10-AE1C-06CB41E5B38A}" sibTransId="{CA5A3736-55A8-4B0C-B033-58B28530C65A}"/>
    <dgm:cxn modelId="{25FBD090-47C3-40D2-AE3A-B8599F79C72F}" type="presOf" srcId="{85CEB60B-B9E9-4FD2-9215-41DA0B5D1ADB}" destId="{9C612C8A-68E9-4B91-BB63-A9AAB75BA86B}" srcOrd="0" destOrd="0" presId="urn:microsoft.com/office/officeart/2005/8/layout/hierarchy1"/>
    <dgm:cxn modelId="{1ECE0DEF-62C5-461F-9338-FBE6CC6551DA}" srcId="{A99FA787-2E08-4DAC-ABD4-4E260595B63C}" destId="{0C82A2FB-817D-4367-8BB4-3D00855ED2A8}" srcOrd="1" destOrd="0" parTransId="{56BA1E1D-23F9-4044-BB22-F4A15D9C8028}" sibTransId="{85473F13-EAAC-4FCF-B2BE-E6F3C376CACB}"/>
    <dgm:cxn modelId="{4D16D755-FBA6-4C87-81E7-894B79D67700}" srcId="{4949BB29-2D45-4011-9DE1-0A26D131C5BF}" destId="{58CD264C-848D-499C-BA25-ED98DE8A0CDF}" srcOrd="0" destOrd="0" parTransId="{0E08768C-04B0-4199-9712-D79EF23D9516}" sibTransId="{73759C67-E8BB-4535-9CA1-12D3A3EB9B8D}"/>
    <dgm:cxn modelId="{AF6E258B-5A64-4F37-8DED-9B7C63FB281B}" type="presOf" srcId="{493B70F2-0162-417C-93A3-E43DE8BB7C0E}" destId="{9B926D78-E5FA-42DA-8019-30329AE0C39F}" srcOrd="0" destOrd="0" presId="urn:microsoft.com/office/officeart/2005/8/layout/hierarchy1"/>
    <dgm:cxn modelId="{E072B9BA-C975-4AB8-9114-3B2435DD1029}" type="presOf" srcId="{F098565E-08A3-4359-9E66-6B1F2A2B1A48}" destId="{2F67810B-53DE-48EE-A654-09CBF8B0EE05}" srcOrd="0" destOrd="0" presId="urn:microsoft.com/office/officeart/2005/8/layout/hierarchy1"/>
    <dgm:cxn modelId="{8F908B89-295D-4202-8957-EED48A6A97C8}" srcId="{0B56412A-9F35-43CD-8125-6A468168B703}" destId="{233AD37B-91B3-40E0-892A-D76BF2729AA0}" srcOrd="0" destOrd="0" parTransId="{909C8117-B358-426A-BB5A-3DF17F8A8FC9}" sibTransId="{24DC4CFA-4C84-47F7-B788-DD7C7B2E59B2}"/>
    <dgm:cxn modelId="{26EF153A-0685-4ACF-9445-8D3576C9270E}" type="presOf" srcId="{109C0D77-BC2D-4845-8E6A-85D9C7E1F443}" destId="{9F25F101-37D6-4C7A-91B0-0ED05B8070D5}" srcOrd="0" destOrd="0" presId="urn:microsoft.com/office/officeart/2005/8/layout/hierarchy1"/>
    <dgm:cxn modelId="{32CC5D60-B055-4BAB-8CD9-26DE7D847736}" type="presOf" srcId="{C9E6AF89-E9E9-4B77-ACA7-A33F41088008}" destId="{29184CD6-25C5-4004-8085-09F23E7BC1BA}" srcOrd="0" destOrd="0" presId="urn:microsoft.com/office/officeart/2005/8/layout/hierarchy1"/>
    <dgm:cxn modelId="{0788C99D-E264-4D3D-835C-631301958057}" type="presOf" srcId="{23C5B6AF-1480-4899-8380-6A11777F7ED5}" destId="{2BB84039-0BCF-48A5-90EA-3C8521888881}" srcOrd="0" destOrd="0" presId="urn:microsoft.com/office/officeart/2005/8/layout/hierarchy1"/>
    <dgm:cxn modelId="{894422C0-7BCE-4558-A565-0D6F5A6704B8}" type="presOf" srcId="{66F3D09B-19BB-4C0D-A7E4-A6D1293E9255}" destId="{09008CC3-E4E6-4944-BB75-73D32A8527B6}" srcOrd="0" destOrd="0" presId="urn:microsoft.com/office/officeart/2005/8/layout/hierarchy1"/>
    <dgm:cxn modelId="{E3A41BA8-5D42-4525-995C-0657CBF27EF3}" type="presOf" srcId="{67A91DA6-6ADE-49AA-8141-F7190F695AA8}" destId="{70789757-8D1B-4FD7-BCD4-733DF3160CBD}" srcOrd="0" destOrd="0" presId="urn:microsoft.com/office/officeart/2005/8/layout/hierarchy1"/>
    <dgm:cxn modelId="{F10239B7-56B0-48E3-9E2D-3301F2D2D981}" srcId="{85CEB60B-B9E9-4FD2-9215-41DA0B5D1ADB}" destId="{6B314ED9-8E26-47C0-A0FF-C9FE38F3D54C}" srcOrd="2" destOrd="0" parTransId="{69AB937A-CD0B-4AF4-8D31-AE6E59C2CBF5}" sibTransId="{1301008A-E175-4052-A293-EC1FEEC4F062}"/>
    <dgm:cxn modelId="{18E21106-5BBF-4C80-B9CF-AD32F3D5B43B}" type="presOf" srcId="{C7221804-5CD9-4A90-88CC-078FB3F3695E}" destId="{DC55ED9B-BC4A-40A2-B877-B978FB2E18B8}" srcOrd="0" destOrd="0" presId="urn:microsoft.com/office/officeart/2005/8/layout/hierarchy1"/>
    <dgm:cxn modelId="{4BFFAB87-0205-41E0-9D47-164481043898}" type="presOf" srcId="{423D966A-CDC9-403A-9B1F-C0EBE20A56C5}" destId="{D18B2D74-83E1-4D37-8CC9-7054023C1FB9}" srcOrd="0" destOrd="0" presId="urn:microsoft.com/office/officeart/2005/8/layout/hierarchy1"/>
    <dgm:cxn modelId="{395B53CC-0E46-46A2-AE06-FA43FDEB7F3B}" type="presOf" srcId="{99332077-D41E-45C1-9E79-97BDB3987259}" destId="{E27865A6-41EE-4BAF-8C8E-CC655CC474E5}" srcOrd="0" destOrd="0" presId="urn:microsoft.com/office/officeart/2005/8/layout/hierarchy1"/>
    <dgm:cxn modelId="{6BA55A8F-5101-49A3-8C51-B6AA414EBB71}" type="presOf" srcId="{71820CA7-9CFE-4752-967A-B204CE43E0B3}" destId="{0B76B629-3DF9-4EBC-B01B-E4BDF764E83A}" srcOrd="0" destOrd="0" presId="urn:microsoft.com/office/officeart/2005/8/layout/hierarchy1"/>
    <dgm:cxn modelId="{E52B50CF-FC73-47AC-92ED-7D057D6F2100}" srcId="{33DC3B3D-FE37-4029-A7C8-0D1739845EE8}" destId="{DBC84C71-D7ED-4E63-9B87-484C49A4E1DF}" srcOrd="0" destOrd="0" parTransId="{8882BC76-32BD-4A3A-B0DC-5DD8C919A088}" sibTransId="{7FBD53CD-A264-4BE7-B4F6-066F1FA5DA6B}"/>
    <dgm:cxn modelId="{5E1193E4-C16B-41A5-961E-8C83EAF1006B}" type="presOf" srcId="{972CBE95-2974-4553-AF60-696D519B420C}" destId="{46FBCE85-E60E-423C-8154-94058DDC5A81}" srcOrd="0" destOrd="0" presId="urn:microsoft.com/office/officeart/2005/8/layout/hierarchy1"/>
    <dgm:cxn modelId="{E9F9F441-7721-4112-AEF5-485239722B88}" type="presOf" srcId="{2FE24992-0B2A-49D7-911D-32ECCA7B58C4}" destId="{C8D2932D-D2AD-4E67-B65C-876EF4101F30}" srcOrd="0" destOrd="0" presId="urn:microsoft.com/office/officeart/2005/8/layout/hierarchy1"/>
    <dgm:cxn modelId="{549FF4A7-2782-414D-A2D8-260318FC433F}" type="presOf" srcId="{AA15972C-B28F-41BB-A4D0-5363E058F60F}" destId="{50FE9F61-4A96-43D9-B6C3-FFA4D409FD1D}" srcOrd="0" destOrd="0" presId="urn:microsoft.com/office/officeart/2005/8/layout/hierarchy1"/>
    <dgm:cxn modelId="{1CE5C8BE-5CF0-4EC4-8480-B98B5D2A91C6}" type="presOf" srcId="{FA09F56C-68E1-49FB-B282-CA92862C04E7}" destId="{76F4B146-619E-4429-A107-C03FDD83A217}" srcOrd="0" destOrd="0" presId="urn:microsoft.com/office/officeart/2005/8/layout/hierarchy1"/>
    <dgm:cxn modelId="{0F98A924-17BF-4992-B3D2-7DFE7DD6D23C}" srcId="{B29DFA00-75C3-488E-A584-82993DA662B8}" destId="{9E956A20-0C96-4B90-93A8-89D98F40C1D5}" srcOrd="0" destOrd="0" parTransId="{9CC64F08-6863-4402-8CD1-950F6B9CD8AA}" sibTransId="{F31B8801-9840-4966-8D95-4F9636FA8DDC}"/>
    <dgm:cxn modelId="{2E4814A3-1F88-4CF3-9950-646CF9F6AFA8}" srcId="{9E956A20-0C96-4B90-93A8-89D98F40C1D5}" destId="{DCBA7405-C83E-4DF9-9A52-DF35696A1F40}" srcOrd="0" destOrd="0" parTransId="{4BCD398B-5065-4BE0-9CCA-D39D1ABE41CA}" sibTransId="{FF3F41C3-091B-4917-B546-2B68E49B581B}"/>
    <dgm:cxn modelId="{AC8B5010-BCC6-4715-B292-BA362A45D05A}" srcId="{C04E0EE0-16CE-4285-91F9-1EBA4C2B4571}" destId="{F7DAA0D5-F19D-4366-A0C3-22B99CFABF84}" srcOrd="0" destOrd="0" parTransId="{71820CA7-9CFE-4752-967A-B204CE43E0B3}" sibTransId="{347E3CB7-A8EF-4DA7-8D1F-2871790EB635}"/>
    <dgm:cxn modelId="{B222AE8A-9D7F-41F4-8548-E93797815374}" type="presOf" srcId="{6B314ED9-8E26-47C0-A0FF-C9FE38F3D54C}" destId="{1D741019-E507-4FD3-BB23-F18070463386}" srcOrd="0" destOrd="0" presId="urn:microsoft.com/office/officeart/2005/8/layout/hierarchy1"/>
    <dgm:cxn modelId="{DE1ACE80-FAF9-4DE0-B68F-022CAE2C35DF}" type="presOf" srcId="{909C8117-B358-426A-BB5A-3DF17F8A8FC9}" destId="{A64C3675-43B9-4494-8518-C65D1C88085A}" srcOrd="0" destOrd="0" presId="urn:microsoft.com/office/officeart/2005/8/layout/hierarchy1"/>
    <dgm:cxn modelId="{E538AD84-3E3E-43DB-BB5F-5BD842A0507A}" srcId="{A99FA787-2E08-4DAC-ABD4-4E260595B63C}" destId="{85CEB60B-B9E9-4FD2-9215-41DA0B5D1ADB}" srcOrd="0" destOrd="0" parTransId="{423D966A-CDC9-403A-9B1F-C0EBE20A56C5}" sibTransId="{8B7AEE36-41E5-426D-BEC2-B134D215A78A}"/>
    <dgm:cxn modelId="{56B95E25-7169-4427-BBC9-BB86FE2B45FA}" srcId="{A3DCC6EE-D448-471F-8863-0B9D7F547D8A}" destId="{33DC3B3D-FE37-4029-A7C8-0D1739845EE8}" srcOrd="0" destOrd="0" parTransId="{1E2D8713-A6CF-4A56-8FE7-5A883E069D15}" sibTransId="{F061F2C0-7C78-4194-872C-259A076F3F0C}"/>
    <dgm:cxn modelId="{E3BCCF6C-8C8F-4B6E-B7CF-64977B82D5F8}" type="presOf" srcId="{0DB8B076-3168-4850-8BA4-2A70FE296A57}" destId="{3C91611B-9D85-4CA2-9076-26F3C87F238B}" srcOrd="0" destOrd="0" presId="urn:microsoft.com/office/officeart/2005/8/layout/hierarchy1"/>
    <dgm:cxn modelId="{D1B13FEB-5267-455D-AFB8-D4E4DDCF335E}" type="presOf" srcId="{BE6A5CDC-6901-4989-BC25-78477FA761F1}" destId="{3B2F02C4-F007-4DF3-8841-BBA082FB3B10}" srcOrd="0" destOrd="0" presId="urn:microsoft.com/office/officeart/2005/8/layout/hierarchy1"/>
    <dgm:cxn modelId="{9416192E-0502-4B19-98F0-44B575E4132E}" srcId="{99332077-D41E-45C1-9E79-97BDB3987259}" destId="{FEAEC48D-F37E-4598-9818-06DB841CF06E}" srcOrd="0" destOrd="0" parTransId="{EA9ACB9D-321A-48E9-B523-69D67903E38D}" sibTransId="{87AE47B6-EE70-49D1-9836-007C0F4DDB1E}"/>
    <dgm:cxn modelId="{92DCAEE5-460E-4B3B-A6F9-16E2FB5D4C47}" srcId="{73C626A2-3CC1-43C1-8138-F2A32F526CE5}" destId="{A3DCC6EE-D448-471F-8863-0B9D7F547D8A}" srcOrd="0" destOrd="0" parTransId="{8A00533D-F1C1-423C-85DD-BB50AA9774F5}" sibTransId="{6ED6A478-3742-414E-8064-C0CD641FBAC0}"/>
    <dgm:cxn modelId="{F032A651-ED66-4BFF-9A96-FEB316C435D3}" type="presOf" srcId="{CC521EFA-8D84-412E-ABA4-F80922611FBD}" destId="{3F8B908F-9742-4515-91E4-8BC1FABF703D}" srcOrd="0" destOrd="0" presId="urn:microsoft.com/office/officeart/2005/8/layout/hierarchy1"/>
    <dgm:cxn modelId="{0CC9CA7D-41FD-4C75-A932-8C415BAECC8B}" srcId="{0D525B80-276E-4223-9F1B-AC316F8C5FB1}" destId="{4B31810A-70ED-44E7-B032-88990777E729}" srcOrd="0" destOrd="0" parTransId="{122492FB-6CA4-4F3A-80D7-0C198E2979BA}" sibTransId="{5CF508A1-5D61-4FA9-9BBE-183A090AF1D6}"/>
    <dgm:cxn modelId="{B73103CC-C238-458A-B1B4-751F067E19F0}" type="presOf" srcId="{D6FE7BE5-96A1-4101-BCEE-5758124E6240}" destId="{83A179A5-478A-4AF1-AC8E-53E7E4CFF60F}" srcOrd="0" destOrd="0" presId="urn:microsoft.com/office/officeart/2005/8/layout/hierarchy1"/>
    <dgm:cxn modelId="{9498D025-57C5-4343-840A-76F860AE6C04}" srcId="{57D5879C-28F8-4EA7-B115-DA8E05741D6F}" destId="{109C0D77-BC2D-4845-8E6A-85D9C7E1F443}" srcOrd="0" destOrd="0" parTransId="{246E1E51-376B-4421-8F2B-069C17001F80}" sibTransId="{7FCB3CB0-87F1-495C-A218-8EA99F073C98}"/>
    <dgm:cxn modelId="{70A26EB3-9070-43B1-9A7A-C4173A442CA9}" type="presParOf" srcId="{64D48AF8-5E95-4680-9F63-144A8FA3C65F}" destId="{F74137C6-214E-4034-B712-DD4302CC8BCC}" srcOrd="0" destOrd="0" presId="urn:microsoft.com/office/officeart/2005/8/layout/hierarchy1"/>
    <dgm:cxn modelId="{7465C7B4-BCE8-42C4-AED5-CE9FF3E83C4A}" type="presParOf" srcId="{F74137C6-214E-4034-B712-DD4302CC8BCC}" destId="{246D89CE-D28B-474D-97EC-8C1EFB36DCE9}" srcOrd="0" destOrd="0" presId="urn:microsoft.com/office/officeart/2005/8/layout/hierarchy1"/>
    <dgm:cxn modelId="{CB26BD62-E561-4B55-B326-5A058639754A}" type="presParOf" srcId="{246D89CE-D28B-474D-97EC-8C1EFB36DCE9}" destId="{532F6DA5-6D10-423E-A7D7-CD3120C5FE5A}" srcOrd="0" destOrd="0" presId="urn:microsoft.com/office/officeart/2005/8/layout/hierarchy1"/>
    <dgm:cxn modelId="{AA86B390-A812-4EB1-8C14-61F3C38F5039}" type="presParOf" srcId="{246D89CE-D28B-474D-97EC-8C1EFB36DCE9}" destId="{B6A10077-F61A-4AB0-868D-ABC661D8B165}" srcOrd="1" destOrd="0" presId="urn:microsoft.com/office/officeart/2005/8/layout/hierarchy1"/>
    <dgm:cxn modelId="{DB0BC909-5D26-4026-AB52-5434811F4EDC}" type="presParOf" srcId="{F74137C6-214E-4034-B712-DD4302CC8BCC}" destId="{797B72F0-B855-4488-AA0C-020C27E0E7AB}" srcOrd="1" destOrd="0" presId="urn:microsoft.com/office/officeart/2005/8/layout/hierarchy1"/>
    <dgm:cxn modelId="{53E3ACE8-680E-4CD7-9D60-C0F163D54BE7}" type="presParOf" srcId="{797B72F0-B855-4488-AA0C-020C27E0E7AB}" destId="{54409FD4-39CA-4168-BF87-C1D381130E5C}" srcOrd="0" destOrd="0" presId="urn:microsoft.com/office/officeart/2005/8/layout/hierarchy1"/>
    <dgm:cxn modelId="{A9B27836-0591-486F-BCCC-E86638F441AB}" type="presParOf" srcId="{797B72F0-B855-4488-AA0C-020C27E0E7AB}" destId="{27502FA4-C9AD-461A-90E6-280A9F4F04C7}" srcOrd="1" destOrd="0" presId="urn:microsoft.com/office/officeart/2005/8/layout/hierarchy1"/>
    <dgm:cxn modelId="{0498D170-5FB6-4CBD-8ABA-A3B573012F2F}" type="presParOf" srcId="{27502FA4-C9AD-461A-90E6-280A9F4F04C7}" destId="{A0C20CB8-80F1-4A9C-A8C5-F5408F653E67}" srcOrd="0" destOrd="0" presId="urn:microsoft.com/office/officeart/2005/8/layout/hierarchy1"/>
    <dgm:cxn modelId="{F48D9F30-7FA1-4132-AE28-EC65A8C71F9F}" type="presParOf" srcId="{A0C20CB8-80F1-4A9C-A8C5-F5408F653E67}" destId="{95031308-58DB-4DC3-80F1-0C88BBEC370E}" srcOrd="0" destOrd="0" presId="urn:microsoft.com/office/officeart/2005/8/layout/hierarchy1"/>
    <dgm:cxn modelId="{1ABAC808-C7A6-4C64-8565-38C95CCF2CBC}" type="presParOf" srcId="{A0C20CB8-80F1-4A9C-A8C5-F5408F653E67}" destId="{969A1FBA-2E14-49EB-ACE6-0F7D4F6D2A22}" srcOrd="1" destOrd="0" presId="urn:microsoft.com/office/officeart/2005/8/layout/hierarchy1"/>
    <dgm:cxn modelId="{8ABF5952-3C84-4B30-8B04-5E065CD7AD78}" type="presParOf" srcId="{27502FA4-C9AD-461A-90E6-280A9F4F04C7}" destId="{AD09D553-6608-4C82-9BA9-44007F87ADA4}" srcOrd="1" destOrd="0" presId="urn:microsoft.com/office/officeart/2005/8/layout/hierarchy1"/>
    <dgm:cxn modelId="{2B1F959C-E2A1-4DF0-A88F-E67E876DB549}" type="presParOf" srcId="{AD09D553-6608-4C82-9BA9-44007F87ADA4}" destId="{1FCD9567-05AC-47E8-A92E-00C296F9D146}" srcOrd="0" destOrd="0" presId="urn:microsoft.com/office/officeart/2005/8/layout/hierarchy1"/>
    <dgm:cxn modelId="{4B9E7A50-719B-4C58-9866-D7135BAF728C}" type="presParOf" srcId="{AD09D553-6608-4C82-9BA9-44007F87ADA4}" destId="{865EB89E-003C-4D5A-9413-4985E97CC77A}" srcOrd="1" destOrd="0" presId="urn:microsoft.com/office/officeart/2005/8/layout/hierarchy1"/>
    <dgm:cxn modelId="{E6409A35-D989-43AC-A8B8-531DEB1BE877}" type="presParOf" srcId="{865EB89E-003C-4D5A-9413-4985E97CC77A}" destId="{B20C153D-4BE7-4984-868E-E2E1AE6EA469}" srcOrd="0" destOrd="0" presId="urn:microsoft.com/office/officeart/2005/8/layout/hierarchy1"/>
    <dgm:cxn modelId="{61938903-996F-481C-8BCB-E7B0109DACBA}" type="presParOf" srcId="{B20C153D-4BE7-4984-868E-E2E1AE6EA469}" destId="{55579B05-F1E6-412D-A503-FBEBF1FD9E92}" srcOrd="0" destOrd="0" presId="urn:microsoft.com/office/officeart/2005/8/layout/hierarchy1"/>
    <dgm:cxn modelId="{781F1C90-FA8D-4484-B91C-50684EFA8D28}" type="presParOf" srcId="{B20C153D-4BE7-4984-868E-E2E1AE6EA469}" destId="{981C7178-759A-428B-B5C6-4E964E4030DC}" srcOrd="1" destOrd="0" presId="urn:microsoft.com/office/officeart/2005/8/layout/hierarchy1"/>
    <dgm:cxn modelId="{B5619DB6-6298-43C9-803D-09C5FA033340}" type="presParOf" srcId="{865EB89E-003C-4D5A-9413-4985E97CC77A}" destId="{70587576-8FF3-4ECB-BE53-B46F80611130}" srcOrd="1" destOrd="0" presId="urn:microsoft.com/office/officeart/2005/8/layout/hierarchy1"/>
    <dgm:cxn modelId="{E5F51E78-6520-4204-895D-BD69D0284563}" type="presParOf" srcId="{70587576-8FF3-4ECB-BE53-B46F80611130}" destId="{9B48512E-9D65-4E7D-AAE2-5C8AFE965C10}" srcOrd="0" destOrd="0" presId="urn:microsoft.com/office/officeart/2005/8/layout/hierarchy1"/>
    <dgm:cxn modelId="{D6016E9C-F4AC-481A-8F61-703451AF1EE8}" type="presParOf" srcId="{70587576-8FF3-4ECB-BE53-B46F80611130}" destId="{8C9309D9-145D-4491-AE3B-96EFD935B169}" srcOrd="1" destOrd="0" presId="urn:microsoft.com/office/officeart/2005/8/layout/hierarchy1"/>
    <dgm:cxn modelId="{35825B30-E733-43FA-B1E6-9180AABC037B}" type="presParOf" srcId="{8C9309D9-145D-4491-AE3B-96EFD935B169}" destId="{5A6E6248-B75E-48D5-8EB4-7D72FDF3D787}" srcOrd="0" destOrd="0" presId="urn:microsoft.com/office/officeart/2005/8/layout/hierarchy1"/>
    <dgm:cxn modelId="{E339D3AC-B34F-4C1A-AD84-04518E6A4C5D}" type="presParOf" srcId="{5A6E6248-B75E-48D5-8EB4-7D72FDF3D787}" destId="{DDF0E4DC-40E8-4175-A6F0-169BEC11EEE5}" srcOrd="0" destOrd="0" presId="urn:microsoft.com/office/officeart/2005/8/layout/hierarchy1"/>
    <dgm:cxn modelId="{842CC179-7E9E-4836-81DB-08F49D0A6C07}" type="presParOf" srcId="{5A6E6248-B75E-48D5-8EB4-7D72FDF3D787}" destId="{83DE411C-3B1B-4E56-BFDE-6DAB88E5D3AB}" srcOrd="1" destOrd="0" presId="urn:microsoft.com/office/officeart/2005/8/layout/hierarchy1"/>
    <dgm:cxn modelId="{44DD9FFC-B13F-4BF7-AE79-08A117135BFE}" type="presParOf" srcId="{8C9309D9-145D-4491-AE3B-96EFD935B169}" destId="{BC2598E7-B630-40DE-8214-22A520D135FE}" srcOrd="1" destOrd="0" presId="urn:microsoft.com/office/officeart/2005/8/layout/hierarchy1"/>
    <dgm:cxn modelId="{1CC62E75-8A0B-4DF5-949F-86AB039B10F1}" type="presParOf" srcId="{BC2598E7-B630-40DE-8214-22A520D135FE}" destId="{C0668C00-6E4E-4943-AD0A-425A65A0CB84}" srcOrd="0" destOrd="0" presId="urn:microsoft.com/office/officeart/2005/8/layout/hierarchy1"/>
    <dgm:cxn modelId="{3F182DD5-C178-4D4C-8549-E74EEFC6089B}" type="presParOf" srcId="{BC2598E7-B630-40DE-8214-22A520D135FE}" destId="{C81FE872-05B9-408D-85BE-D285A9C79DD8}" srcOrd="1" destOrd="0" presId="urn:microsoft.com/office/officeart/2005/8/layout/hierarchy1"/>
    <dgm:cxn modelId="{46692A63-B349-423C-90DE-50C6BD320198}" type="presParOf" srcId="{C81FE872-05B9-408D-85BE-D285A9C79DD8}" destId="{52E7EBF2-AF16-458A-AA7A-875331F89933}" srcOrd="0" destOrd="0" presId="urn:microsoft.com/office/officeart/2005/8/layout/hierarchy1"/>
    <dgm:cxn modelId="{39B2BC4B-27F7-4F04-9005-70FD95E3AD17}" type="presParOf" srcId="{52E7EBF2-AF16-458A-AA7A-875331F89933}" destId="{5B23C146-FA38-41C6-8214-0517B7308EBB}" srcOrd="0" destOrd="0" presId="urn:microsoft.com/office/officeart/2005/8/layout/hierarchy1"/>
    <dgm:cxn modelId="{709517E5-6159-436A-9A91-0BA750DF1753}" type="presParOf" srcId="{52E7EBF2-AF16-458A-AA7A-875331F89933}" destId="{5D07A771-3432-4A17-9703-BC07FA0313AC}" srcOrd="1" destOrd="0" presId="urn:microsoft.com/office/officeart/2005/8/layout/hierarchy1"/>
    <dgm:cxn modelId="{DB673E53-E7AB-44FF-B3DB-BBD842C2A92D}" type="presParOf" srcId="{C81FE872-05B9-408D-85BE-D285A9C79DD8}" destId="{E6883053-D8C8-4863-AD94-9E13EBEB5CF3}" srcOrd="1" destOrd="0" presId="urn:microsoft.com/office/officeart/2005/8/layout/hierarchy1"/>
    <dgm:cxn modelId="{0F9E733B-FE79-42B6-9A64-040829A8DF93}" type="presParOf" srcId="{E6883053-D8C8-4863-AD94-9E13EBEB5CF3}" destId="{18CCE048-6463-48E9-9D6E-773B7548D4B1}" srcOrd="0" destOrd="0" presId="urn:microsoft.com/office/officeart/2005/8/layout/hierarchy1"/>
    <dgm:cxn modelId="{219B5975-1373-4411-9463-23C42CF9BEA6}" type="presParOf" srcId="{E6883053-D8C8-4863-AD94-9E13EBEB5CF3}" destId="{84EB8D83-6530-4C62-8AEE-9C575BD1169B}" srcOrd="1" destOrd="0" presId="urn:microsoft.com/office/officeart/2005/8/layout/hierarchy1"/>
    <dgm:cxn modelId="{8CEDFCDA-ECDD-4075-AC5D-BED44E99BA5C}" type="presParOf" srcId="{84EB8D83-6530-4C62-8AEE-9C575BD1169B}" destId="{CE5F546B-A333-4A85-833E-AFC2509F98C3}" srcOrd="0" destOrd="0" presId="urn:microsoft.com/office/officeart/2005/8/layout/hierarchy1"/>
    <dgm:cxn modelId="{0EC395DB-D815-44F0-8D1E-C356BC7C665B}" type="presParOf" srcId="{CE5F546B-A333-4A85-833E-AFC2509F98C3}" destId="{08787CFA-148B-449B-B55C-705B96DAA8F6}" srcOrd="0" destOrd="0" presId="urn:microsoft.com/office/officeart/2005/8/layout/hierarchy1"/>
    <dgm:cxn modelId="{BF452A98-1369-4854-A363-385AEFC5B9E4}" type="presParOf" srcId="{CE5F546B-A333-4A85-833E-AFC2509F98C3}" destId="{028C3328-5EB5-48A8-BA51-929DB33DBFAA}" srcOrd="1" destOrd="0" presId="urn:microsoft.com/office/officeart/2005/8/layout/hierarchy1"/>
    <dgm:cxn modelId="{D003A367-DE13-483C-85EE-64D0014CD6F5}" type="presParOf" srcId="{84EB8D83-6530-4C62-8AEE-9C575BD1169B}" destId="{CB7727ED-C211-4E3E-BE63-5DF136A74054}" srcOrd="1" destOrd="0" presId="urn:microsoft.com/office/officeart/2005/8/layout/hierarchy1"/>
    <dgm:cxn modelId="{3C6DD23D-AB39-473A-B24F-1EB6849EE98F}" type="presParOf" srcId="{797B72F0-B855-4488-AA0C-020C27E0E7AB}" destId="{54745A8B-443C-4806-9600-333376881BA4}" srcOrd="2" destOrd="0" presId="urn:microsoft.com/office/officeart/2005/8/layout/hierarchy1"/>
    <dgm:cxn modelId="{93EB2ED3-1257-477E-A601-5465ECB389D3}" type="presParOf" srcId="{797B72F0-B855-4488-AA0C-020C27E0E7AB}" destId="{5A3C03E3-49AE-4255-8E4E-8B2F14D253C7}" srcOrd="3" destOrd="0" presId="urn:microsoft.com/office/officeart/2005/8/layout/hierarchy1"/>
    <dgm:cxn modelId="{F11AFC63-C6AA-469E-A5D5-4D84017A686E}" type="presParOf" srcId="{5A3C03E3-49AE-4255-8E4E-8B2F14D253C7}" destId="{19B25BD5-6E20-4324-B310-611300147479}" srcOrd="0" destOrd="0" presId="urn:microsoft.com/office/officeart/2005/8/layout/hierarchy1"/>
    <dgm:cxn modelId="{864E94CF-2583-4A76-96A5-4383C8A22187}" type="presParOf" srcId="{19B25BD5-6E20-4324-B310-611300147479}" destId="{9C810C53-50EF-435A-BCB3-B9A461DF7E13}" srcOrd="0" destOrd="0" presId="urn:microsoft.com/office/officeart/2005/8/layout/hierarchy1"/>
    <dgm:cxn modelId="{06CCCA1A-47D3-4AF0-94DB-73A43FF64938}" type="presParOf" srcId="{19B25BD5-6E20-4324-B310-611300147479}" destId="{2408FD33-06A3-4B27-94F0-1214965F10D8}" srcOrd="1" destOrd="0" presId="urn:microsoft.com/office/officeart/2005/8/layout/hierarchy1"/>
    <dgm:cxn modelId="{0FEF39E6-283B-456D-895E-D1A946E5134D}" type="presParOf" srcId="{5A3C03E3-49AE-4255-8E4E-8B2F14D253C7}" destId="{D2E91E9B-3A0F-496A-8A2B-AA4B31976B7F}" srcOrd="1" destOrd="0" presId="urn:microsoft.com/office/officeart/2005/8/layout/hierarchy1"/>
    <dgm:cxn modelId="{2EF48574-E3BF-44B9-9A98-AE07D562564E}" type="presParOf" srcId="{D2E91E9B-3A0F-496A-8A2B-AA4B31976B7F}" destId="{D18B2D74-83E1-4D37-8CC9-7054023C1FB9}" srcOrd="0" destOrd="0" presId="urn:microsoft.com/office/officeart/2005/8/layout/hierarchy1"/>
    <dgm:cxn modelId="{2B17BD20-6C3F-42E6-89E1-5F9A2D2E8C03}" type="presParOf" srcId="{D2E91E9B-3A0F-496A-8A2B-AA4B31976B7F}" destId="{1761EAC9-D49A-4626-8531-4CC3C2745FF3}" srcOrd="1" destOrd="0" presId="urn:microsoft.com/office/officeart/2005/8/layout/hierarchy1"/>
    <dgm:cxn modelId="{E1EC3354-8E21-4D30-8589-5294AE7F1D3D}" type="presParOf" srcId="{1761EAC9-D49A-4626-8531-4CC3C2745FF3}" destId="{344E929D-40E8-4F2F-BAA0-3A1D1A7074BD}" srcOrd="0" destOrd="0" presId="urn:microsoft.com/office/officeart/2005/8/layout/hierarchy1"/>
    <dgm:cxn modelId="{5303B37C-0613-4AEC-9315-7CF30D12952A}" type="presParOf" srcId="{344E929D-40E8-4F2F-BAA0-3A1D1A7074BD}" destId="{BB25D0E2-E7C2-49BA-82C7-EBD35AAA68BE}" srcOrd="0" destOrd="0" presId="urn:microsoft.com/office/officeart/2005/8/layout/hierarchy1"/>
    <dgm:cxn modelId="{E2C967FB-F3E7-4F54-A219-2E243A86BB1E}" type="presParOf" srcId="{344E929D-40E8-4F2F-BAA0-3A1D1A7074BD}" destId="{9C612C8A-68E9-4B91-BB63-A9AAB75BA86B}" srcOrd="1" destOrd="0" presId="urn:microsoft.com/office/officeart/2005/8/layout/hierarchy1"/>
    <dgm:cxn modelId="{C66BCE5C-93E3-408E-95E1-0751D8598D20}" type="presParOf" srcId="{1761EAC9-D49A-4626-8531-4CC3C2745FF3}" destId="{80C92A2C-0E17-4AE2-A568-9B4975E6AC93}" srcOrd="1" destOrd="0" presId="urn:microsoft.com/office/officeart/2005/8/layout/hierarchy1"/>
    <dgm:cxn modelId="{283EB698-3EAA-4AEB-8957-9AE2BD9EF23A}" type="presParOf" srcId="{80C92A2C-0E17-4AE2-A568-9B4975E6AC93}" destId="{FD620EDB-B62A-45EF-9058-7B7FBBCDAA0F}" srcOrd="0" destOrd="0" presId="urn:microsoft.com/office/officeart/2005/8/layout/hierarchy1"/>
    <dgm:cxn modelId="{7C7BB717-97C2-4568-97C5-0D32FA3E77FA}" type="presParOf" srcId="{80C92A2C-0E17-4AE2-A568-9B4975E6AC93}" destId="{5FA6A868-EBC9-4352-93D4-AB7566F5A0EA}" srcOrd="1" destOrd="0" presId="urn:microsoft.com/office/officeart/2005/8/layout/hierarchy1"/>
    <dgm:cxn modelId="{CCE38296-E63D-4756-B135-DEA93438E8BB}" type="presParOf" srcId="{5FA6A868-EBC9-4352-93D4-AB7566F5A0EA}" destId="{5F87C086-31C7-4D70-9A6C-05BB46ECD302}" srcOrd="0" destOrd="0" presId="urn:microsoft.com/office/officeart/2005/8/layout/hierarchy1"/>
    <dgm:cxn modelId="{66D5C926-5D19-4BF2-B6CE-9EBFA320B2C9}" type="presParOf" srcId="{5F87C086-31C7-4D70-9A6C-05BB46ECD302}" destId="{9C2F0B0A-C5A1-4EF1-A5F6-3D8AB8030836}" srcOrd="0" destOrd="0" presId="urn:microsoft.com/office/officeart/2005/8/layout/hierarchy1"/>
    <dgm:cxn modelId="{CE148C97-8158-4787-8819-4BDDBAD7AF0E}" type="presParOf" srcId="{5F87C086-31C7-4D70-9A6C-05BB46ECD302}" destId="{F07C6C13-1B90-4D74-A486-82D71CF1A59A}" srcOrd="1" destOrd="0" presId="urn:microsoft.com/office/officeart/2005/8/layout/hierarchy1"/>
    <dgm:cxn modelId="{81FCF906-5025-402C-B477-1AF8FFCABEEF}" type="presParOf" srcId="{5FA6A868-EBC9-4352-93D4-AB7566F5A0EA}" destId="{29FF9FB1-620F-4C3E-AAC2-8DB0597E2368}" srcOrd="1" destOrd="0" presId="urn:microsoft.com/office/officeart/2005/8/layout/hierarchy1"/>
    <dgm:cxn modelId="{3A9C9E2E-2281-4BFC-93A3-5A5082EDDBF2}" type="presParOf" srcId="{80C92A2C-0E17-4AE2-A568-9B4975E6AC93}" destId="{2F67810B-53DE-48EE-A654-09CBF8B0EE05}" srcOrd="2" destOrd="0" presId="urn:microsoft.com/office/officeart/2005/8/layout/hierarchy1"/>
    <dgm:cxn modelId="{7BB50DC6-9400-4311-8552-DB95B2081BD3}" type="presParOf" srcId="{80C92A2C-0E17-4AE2-A568-9B4975E6AC93}" destId="{44E7D509-51C0-4A1F-B7A8-A4F532AFCEF8}" srcOrd="3" destOrd="0" presId="urn:microsoft.com/office/officeart/2005/8/layout/hierarchy1"/>
    <dgm:cxn modelId="{151DAD38-34E6-4DF1-BE7F-4404AE8CE1D1}" type="presParOf" srcId="{44E7D509-51C0-4A1F-B7A8-A4F532AFCEF8}" destId="{F4CDDAFE-C8E2-4ACD-9B79-583316E816EF}" srcOrd="0" destOrd="0" presId="urn:microsoft.com/office/officeart/2005/8/layout/hierarchy1"/>
    <dgm:cxn modelId="{3D62233A-382B-4546-8872-56CF0E8EB2E5}" type="presParOf" srcId="{F4CDDAFE-C8E2-4ACD-9B79-583316E816EF}" destId="{100EE266-0803-4E83-A719-9E830FF588EB}" srcOrd="0" destOrd="0" presId="urn:microsoft.com/office/officeart/2005/8/layout/hierarchy1"/>
    <dgm:cxn modelId="{15C04BF5-0845-4936-B463-BE98BD4D9B5C}" type="presParOf" srcId="{F4CDDAFE-C8E2-4ACD-9B79-583316E816EF}" destId="{38474A55-1722-4395-ABEE-6D6409463886}" srcOrd="1" destOrd="0" presId="urn:microsoft.com/office/officeart/2005/8/layout/hierarchy1"/>
    <dgm:cxn modelId="{AF66AF77-81D2-4DF9-8CB5-89CE34D81725}" type="presParOf" srcId="{44E7D509-51C0-4A1F-B7A8-A4F532AFCEF8}" destId="{4D5D698E-F26F-46BD-B359-7AA73140C4C5}" srcOrd="1" destOrd="0" presId="urn:microsoft.com/office/officeart/2005/8/layout/hierarchy1"/>
    <dgm:cxn modelId="{EA27DA27-D122-43B8-A0B7-6E92718062BC}" type="presParOf" srcId="{4D5D698E-F26F-46BD-B359-7AA73140C4C5}" destId="{5D13504C-CC05-428F-8E8A-A5006A40B147}" srcOrd="0" destOrd="0" presId="urn:microsoft.com/office/officeart/2005/8/layout/hierarchy1"/>
    <dgm:cxn modelId="{24BCF67E-7050-4071-89A9-81D5BA591D02}" type="presParOf" srcId="{4D5D698E-F26F-46BD-B359-7AA73140C4C5}" destId="{DD1D52D5-20CA-4E6D-8DC0-41538EEF4D0B}" srcOrd="1" destOrd="0" presId="urn:microsoft.com/office/officeart/2005/8/layout/hierarchy1"/>
    <dgm:cxn modelId="{A1F588EA-97A3-4FBD-89F9-C5DD8FC1CCC6}" type="presParOf" srcId="{DD1D52D5-20CA-4E6D-8DC0-41538EEF4D0B}" destId="{FD588FB9-5517-4E28-B3FE-430A39F6AE67}" srcOrd="0" destOrd="0" presId="urn:microsoft.com/office/officeart/2005/8/layout/hierarchy1"/>
    <dgm:cxn modelId="{58CB6377-AFB8-4C0E-8D12-2833BBF541A2}" type="presParOf" srcId="{FD588FB9-5517-4E28-B3FE-430A39F6AE67}" destId="{6AEBBDEF-4A2E-4E08-B45F-08AD1EEB4C85}" srcOrd="0" destOrd="0" presId="urn:microsoft.com/office/officeart/2005/8/layout/hierarchy1"/>
    <dgm:cxn modelId="{B390F8E2-F641-40DB-9E16-3986D26B9475}" type="presParOf" srcId="{FD588FB9-5517-4E28-B3FE-430A39F6AE67}" destId="{E27865A6-41EE-4BAF-8C8E-CC655CC474E5}" srcOrd="1" destOrd="0" presId="urn:microsoft.com/office/officeart/2005/8/layout/hierarchy1"/>
    <dgm:cxn modelId="{F15B2EF3-BB9D-4D0F-97FB-CBA23193CAED}" type="presParOf" srcId="{DD1D52D5-20CA-4E6D-8DC0-41538EEF4D0B}" destId="{33AB0E8A-A72D-43A0-B059-728C46EA3C11}" srcOrd="1" destOrd="0" presId="urn:microsoft.com/office/officeart/2005/8/layout/hierarchy1"/>
    <dgm:cxn modelId="{F7F8C748-FBBA-4FC7-9528-C3AB978F557D}" type="presParOf" srcId="{33AB0E8A-A72D-43A0-B059-728C46EA3C11}" destId="{772995DD-B486-4D17-9E81-0C7AFB4544B9}" srcOrd="0" destOrd="0" presId="urn:microsoft.com/office/officeart/2005/8/layout/hierarchy1"/>
    <dgm:cxn modelId="{18F76D99-825F-459D-9663-7FAAF5EF999C}" type="presParOf" srcId="{33AB0E8A-A72D-43A0-B059-728C46EA3C11}" destId="{C478C73F-40FC-4DE4-821C-674D31B9D546}" srcOrd="1" destOrd="0" presId="urn:microsoft.com/office/officeart/2005/8/layout/hierarchy1"/>
    <dgm:cxn modelId="{4ACD2612-3AF3-40E1-B658-A70B6F25D888}" type="presParOf" srcId="{C478C73F-40FC-4DE4-821C-674D31B9D546}" destId="{B2FCBD3F-379E-4676-9A2B-F9269F8A2A24}" srcOrd="0" destOrd="0" presId="urn:microsoft.com/office/officeart/2005/8/layout/hierarchy1"/>
    <dgm:cxn modelId="{195A0EF2-6622-4AB0-B091-1AC25FBEB861}" type="presParOf" srcId="{B2FCBD3F-379E-4676-9A2B-F9269F8A2A24}" destId="{CD98F43C-2F68-41EC-89AB-5E59A236C460}" srcOrd="0" destOrd="0" presId="urn:microsoft.com/office/officeart/2005/8/layout/hierarchy1"/>
    <dgm:cxn modelId="{788BEFDF-53FF-4521-9B0E-19580FFAB0E7}" type="presParOf" srcId="{B2FCBD3F-379E-4676-9A2B-F9269F8A2A24}" destId="{4BD60E90-7576-4317-BE95-686511B5AB44}" srcOrd="1" destOrd="0" presId="urn:microsoft.com/office/officeart/2005/8/layout/hierarchy1"/>
    <dgm:cxn modelId="{6E290D3A-A8C8-4F63-B71F-8A45B64D28AB}" type="presParOf" srcId="{C478C73F-40FC-4DE4-821C-674D31B9D546}" destId="{4D84BA67-7D76-4A92-B52A-932935578B0B}" srcOrd="1" destOrd="0" presId="urn:microsoft.com/office/officeart/2005/8/layout/hierarchy1"/>
    <dgm:cxn modelId="{6522D42D-0CA5-4B0D-BEEF-A7BE2A2820DC}" type="presParOf" srcId="{4D84BA67-7D76-4A92-B52A-932935578B0B}" destId="{671A9651-2F85-4E57-87AF-5EA1FF3F40E9}" srcOrd="0" destOrd="0" presId="urn:microsoft.com/office/officeart/2005/8/layout/hierarchy1"/>
    <dgm:cxn modelId="{37F207A3-2FD6-48E1-B408-5AB79B1FC3F0}" type="presParOf" srcId="{4D84BA67-7D76-4A92-B52A-932935578B0B}" destId="{5ABE44A8-136B-4ADD-A8BB-2B5C53B821E8}" srcOrd="1" destOrd="0" presId="urn:microsoft.com/office/officeart/2005/8/layout/hierarchy1"/>
    <dgm:cxn modelId="{A84FD847-1403-44DD-8E54-026436F34D0F}" type="presParOf" srcId="{5ABE44A8-136B-4ADD-A8BB-2B5C53B821E8}" destId="{CF3114C2-EFD1-431C-B12B-EC3E754DC7DB}" srcOrd="0" destOrd="0" presId="urn:microsoft.com/office/officeart/2005/8/layout/hierarchy1"/>
    <dgm:cxn modelId="{ACFD435E-0CF7-439F-978C-CD974B4155AA}" type="presParOf" srcId="{CF3114C2-EFD1-431C-B12B-EC3E754DC7DB}" destId="{72202C8E-6E86-4FB1-A762-99CA221E252D}" srcOrd="0" destOrd="0" presId="urn:microsoft.com/office/officeart/2005/8/layout/hierarchy1"/>
    <dgm:cxn modelId="{67F54A94-47D9-4ADA-BFBC-199D6227A556}" type="presParOf" srcId="{CF3114C2-EFD1-431C-B12B-EC3E754DC7DB}" destId="{76F4B146-619E-4429-A107-C03FDD83A217}" srcOrd="1" destOrd="0" presId="urn:microsoft.com/office/officeart/2005/8/layout/hierarchy1"/>
    <dgm:cxn modelId="{EBBA2792-87C9-4804-9AF0-26C5EDCB6AED}" type="presParOf" srcId="{5ABE44A8-136B-4ADD-A8BB-2B5C53B821E8}" destId="{AB3E3724-AB7D-4129-82DA-5562E114C2FE}" srcOrd="1" destOrd="0" presId="urn:microsoft.com/office/officeart/2005/8/layout/hierarchy1"/>
    <dgm:cxn modelId="{5C034E86-C81B-4DEF-8E7F-9D13D5B86F0A}" type="presParOf" srcId="{AB3E3724-AB7D-4129-82DA-5562E114C2FE}" destId="{AED35F46-B0DE-47D1-8159-C1F1A60AFF49}" srcOrd="0" destOrd="0" presId="urn:microsoft.com/office/officeart/2005/8/layout/hierarchy1"/>
    <dgm:cxn modelId="{F1CB7C86-8304-45CC-BF94-7BB640DE1675}" type="presParOf" srcId="{AB3E3724-AB7D-4129-82DA-5562E114C2FE}" destId="{6BFE26AD-DB3A-4843-8F30-2A8CA5518639}" srcOrd="1" destOrd="0" presId="urn:microsoft.com/office/officeart/2005/8/layout/hierarchy1"/>
    <dgm:cxn modelId="{7D2B6DFF-46EA-43A0-9C80-A64D72F525E1}" type="presParOf" srcId="{6BFE26AD-DB3A-4843-8F30-2A8CA5518639}" destId="{572DB7D5-C5C0-4B88-A11A-66BDEED66D12}" srcOrd="0" destOrd="0" presId="urn:microsoft.com/office/officeart/2005/8/layout/hierarchy1"/>
    <dgm:cxn modelId="{12A924FA-3E24-431E-BED3-B5CBF1CDD08E}" type="presParOf" srcId="{572DB7D5-C5C0-4B88-A11A-66BDEED66D12}" destId="{6F899B7B-3D51-4A0A-B828-1ECC4C69B44C}" srcOrd="0" destOrd="0" presId="urn:microsoft.com/office/officeart/2005/8/layout/hierarchy1"/>
    <dgm:cxn modelId="{C55BE532-E59F-4EE7-A318-60DB27D21CC2}" type="presParOf" srcId="{572DB7D5-C5C0-4B88-A11A-66BDEED66D12}" destId="{605457A4-7334-41AD-85CB-E955A15EBF00}" srcOrd="1" destOrd="0" presId="urn:microsoft.com/office/officeart/2005/8/layout/hierarchy1"/>
    <dgm:cxn modelId="{D3873F11-754C-4129-BE51-19965EDDCCE9}" type="presParOf" srcId="{6BFE26AD-DB3A-4843-8F30-2A8CA5518639}" destId="{C1A02C61-EBFE-4422-B1D6-6499802A132B}" srcOrd="1" destOrd="0" presId="urn:microsoft.com/office/officeart/2005/8/layout/hierarchy1"/>
    <dgm:cxn modelId="{F7587DD4-8F84-4065-97AF-93A7F75B6EB2}" type="presParOf" srcId="{80C92A2C-0E17-4AE2-A568-9B4975E6AC93}" destId="{AF3FB3BE-177F-479D-8A90-3486033DA531}" srcOrd="4" destOrd="0" presId="urn:microsoft.com/office/officeart/2005/8/layout/hierarchy1"/>
    <dgm:cxn modelId="{E63EE4E1-64F5-4F88-9ABD-9042013CA195}" type="presParOf" srcId="{80C92A2C-0E17-4AE2-A568-9B4975E6AC93}" destId="{B545250D-8746-4847-A79C-DD74268AEC73}" srcOrd="5" destOrd="0" presId="urn:microsoft.com/office/officeart/2005/8/layout/hierarchy1"/>
    <dgm:cxn modelId="{EB1E16DC-ABCC-4B62-81C8-00DF16A20903}" type="presParOf" srcId="{B545250D-8746-4847-A79C-DD74268AEC73}" destId="{C3EBBB21-6667-402D-8EE7-CA3AD9C5DE9A}" srcOrd="0" destOrd="0" presId="urn:microsoft.com/office/officeart/2005/8/layout/hierarchy1"/>
    <dgm:cxn modelId="{CDAB2391-52C7-4910-AFDE-7E193C73F12B}" type="presParOf" srcId="{C3EBBB21-6667-402D-8EE7-CA3AD9C5DE9A}" destId="{0D4568A0-DD1A-4E9D-958A-B10EEE16FAF5}" srcOrd="0" destOrd="0" presId="urn:microsoft.com/office/officeart/2005/8/layout/hierarchy1"/>
    <dgm:cxn modelId="{F6430AD2-F61E-44EC-ADD2-4D158E8485FC}" type="presParOf" srcId="{C3EBBB21-6667-402D-8EE7-CA3AD9C5DE9A}" destId="{1D741019-E507-4FD3-BB23-F18070463386}" srcOrd="1" destOrd="0" presId="urn:microsoft.com/office/officeart/2005/8/layout/hierarchy1"/>
    <dgm:cxn modelId="{C0B431FA-7CB0-4FD4-A65A-B914C97536BD}" type="presParOf" srcId="{B545250D-8746-4847-A79C-DD74268AEC73}" destId="{FB1EFBA5-A16A-49D4-9DE7-43870687B830}" srcOrd="1" destOrd="0" presId="urn:microsoft.com/office/officeart/2005/8/layout/hierarchy1"/>
    <dgm:cxn modelId="{5CA8ADF9-0E50-4DA5-94D8-AE4620C25052}" type="presParOf" srcId="{FB1EFBA5-A16A-49D4-9DE7-43870687B830}" destId="{20369003-5A67-49B5-B505-95351018FCE1}" srcOrd="0" destOrd="0" presId="urn:microsoft.com/office/officeart/2005/8/layout/hierarchy1"/>
    <dgm:cxn modelId="{D27DB542-7BD1-4F2B-AC27-E100C8806969}" type="presParOf" srcId="{FB1EFBA5-A16A-49D4-9DE7-43870687B830}" destId="{E3E7CA65-FE8A-438D-AE4E-DB0DD30FDF81}" srcOrd="1" destOrd="0" presId="urn:microsoft.com/office/officeart/2005/8/layout/hierarchy1"/>
    <dgm:cxn modelId="{CE69F4CC-45F2-4CEF-8D6F-084662B98679}" type="presParOf" srcId="{E3E7CA65-FE8A-438D-AE4E-DB0DD30FDF81}" destId="{8FE199F6-46B2-454E-8E0E-46B2F9A67E38}" srcOrd="0" destOrd="0" presId="urn:microsoft.com/office/officeart/2005/8/layout/hierarchy1"/>
    <dgm:cxn modelId="{B6102A64-97D0-4646-A0C4-71B76530A9D2}" type="presParOf" srcId="{8FE199F6-46B2-454E-8E0E-46B2F9A67E38}" destId="{7EFA2117-9DB5-4919-BC15-D43A4C3BD562}" srcOrd="0" destOrd="0" presId="urn:microsoft.com/office/officeart/2005/8/layout/hierarchy1"/>
    <dgm:cxn modelId="{F80AB490-6C6E-4C2A-AFE5-121174564D71}" type="presParOf" srcId="{8FE199F6-46B2-454E-8E0E-46B2F9A67E38}" destId="{F13BABAF-8234-4D12-A12A-756DC316FD74}" srcOrd="1" destOrd="0" presId="urn:microsoft.com/office/officeart/2005/8/layout/hierarchy1"/>
    <dgm:cxn modelId="{DE4B9FBA-8F18-4DDC-98DD-C24B607EACB6}" type="presParOf" srcId="{E3E7CA65-FE8A-438D-AE4E-DB0DD30FDF81}" destId="{29A15E05-9764-40A7-9C8F-710DE913D065}" srcOrd="1" destOrd="0" presId="urn:microsoft.com/office/officeart/2005/8/layout/hierarchy1"/>
    <dgm:cxn modelId="{80EFC7B3-DE34-4AC3-B8AA-F3D24EC48875}" type="presParOf" srcId="{29A15E05-9764-40A7-9C8F-710DE913D065}" destId="{C3446A60-5305-404E-BEBD-F1415C3A98E9}" srcOrd="0" destOrd="0" presId="urn:microsoft.com/office/officeart/2005/8/layout/hierarchy1"/>
    <dgm:cxn modelId="{9C2F77E1-E1C9-4399-BBEE-ED703F69943C}" type="presParOf" srcId="{29A15E05-9764-40A7-9C8F-710DE913D065}" destId="{A55FE0A7-E0FD-47AF-ACE7-A99A14C57400}" srcOrd="1" destOrd="0" presId="urn:microsoft.com/office/officeart/2005/8/layout/hierarchy1"/>
    <dgm:cxn modelId="{870A5652-2A8D-4ACC-9582-18BF059B40AB}" type="presParOf" srcId="{A55FE0A7-E0FD-47AF-ACE7-A99A14C57400}" destId="{773B0874-50F4-46C9-80D7-D676D4D45CDF}" srcOrd="0" destOrd="0" presId="urn:microsoft.com/office/officeart/2005/8/layout/hierarchy1"/>
    <dgm:cxn modelId="{6FBE1703-0D66-4AA0-A8E0-76B932D779ED}" type="presParOf" srcId="{773B0874-50F4-46C9-80D7-D676D4D45CDF}" destId="{5FD20257-0D87-42E4-B3A5-B57D38DC9D06}" srcOrd="0" destOrd="0" presId="urn:microsoft.com/office/officeart/2005/8/layout/hierarchy1"/>
    <dgm:cxn modelId="{18907D74-EEB8-4DA2-95A5-BD27F736652C}" type="presParOf" srcId="{773B0874-50F4-46C9-80D7-D676D4D45CDF}" destId="{0E4AC3E2-6657-41DF-8733-7918361183B9}" srcOrd="1" destOrd="0" presId="urn:microsoft.com/office/officeart/2005/8/layout/hierarchy1"/>
    <dgm:cxn modelId="{0B61DB60-B9A9-45DD-867B-BA878BF0F320}" type="presParOf" srcId="{A55FE0A7-E0FD-47AF-ACE7-A99A14C57400}" destId="{A47F31CF-48F1-4579-9AC2-0632C7FDF7AE}" srcOrd="1" destOrd="0" presId="urn:microsoft.com/office/officeart/2005/8/layout/hierarchy1"/>
    <dgm:cxn modelId="{2ABD5095-600C-4E15-9BE0-056A0A9951FA}" type="presParOf" srcId="{A47F31CF-48F1-4579-9AC2-0632C7FDF7AE}" destId="{D7DDFF51-19F8-4E52-BEBB-CFBAB4E8C120}" srcOrd="0" destOrd="0" presId="urn:microsoft.com/office/officeart/2005/8/layout/hierarchy1"/>
    <dgm:cxn modelId="{3BE60EF1-C259-4B0B-A72F-B05147635992}" type="presParOf" srcId="{A47F31CF-48F1-4579-9AC2-0632C7FDF7AE}" destId="{827F23A9-5BDE-45C4-B9CC-016C63C74C2B}" srcOrd="1" destOrd="0" presId="urn:microsoft.com/office/officeart/2005/8/layout/hierarchy1"/>
    <dgm:cxn modelId="{CC417DF5-9AC6-47FD-BEC4-53F56A57D229}" type="presParOf" srcId="{827F23A9-5BDE-45C4-B9CC-016C63C74C2B}" destId="{6424F322-94FF-46C8-9287-1FA66B366CA4}" srcOrd="0" destOrd="0" presId="urn:microsoft.com/office/officeart/2005/8/layout/hierarchy1"/>
    <dgm:cxn modelId="{993B75C8-D9BE-4E70-97E9-31863BDBB24E}" type="presParOf" srcId="{6424F322-94FF-46C8-9287-1FA66B366CA4}" destId="{7F58835A-0C5B-4099-95DE-17BC556926A2}" srcOrd="0" destOrd="0" presId="urn:microsoft.com/office/officeart/2005/8/layout/hierarchy1"/>
    <dgm:cxn modelId="{407D33AF-AEE1-44F7-9C10-C5E44CA57010}" type="presParOf" srcId="{6424F322-94FF-46C8-9287-1FA66B366CA4}" destId="{5190530E-9DDF-4736-AADC-28C495A91927}" srcOrd="1" destOrd="0" presId="urn:microsoft.com/office/officeart/2005/8/layout/hierarchy1"/>
    <dgm:cxn modelId="{0CE46E9B-A082-432F-BF78-E390FA5C5B57}" type="presParOf" srcId="{827F23A9-5BDE-45C4-B9CC-016C63C74C2B}" destId="{BB7479B9-0235-462F-AF47-11702210BEF4}" srcOrd="1" destOrd="0" presId="urn:microsoft.com/office/officeart/2005/8/layout/hierarchy1"/>
    <dgm:cxn modelId="{2D87C62F-149E-43B8-83EF-9F37B759FEBC}" type="presParOf" srcId="{BB7479B9-0235-462F-AF47-11702210BEF4}" destId="{A64C3675-43B9-4494-8518-C65D1C88085A}" srcOrd="0" destOrd="0" presId="urn:microsoft.com/office/officeart/2005/8/layout/hierarchy1"/>
    <dgm:cxn modelId="{18898A5C-7ECF-4875-A501-05DDF3ED6FFE}" type="presParOf" srcId="{BB7479B9-0235-462F-AF47-11702210BEF4}" destId="{F8F51659-B925-4187-A298-87E7F14335AA}" srcOrd="1" destOrd="0" presId="urn:microsoft.com/office/officeart/2005/8/layout/hierarchy1"/>
    <dgm:cxn modelId="{EFDFD203-AF50-45FA-98EF-E9E084513D89}" type="presParOf" srcId="{F8F51659-B925-4187-A298-87E7F14335AA}" destId="{0FFF23AB-3FE1-48D1-9C19-F00035719B2C}" srcOrd="0" destOrd="0" presId="urn:microsoft.com/office/officeart/2005/8/layout/hierarchy1"/>
    <dgm:cxn modelId="{8329FAF4-613A-4EB1-8C94-3FE20403A85C}" type="presParOf" srcId="{0FFF23AB-3FE1-48D1-9C19-F00035719B2C}" destId="{E9520423-77C1-4FDE-88B6-916B0F5D5903}" srcOrd="0" destOrd="0" presId="urn:microsoft.com/office/officeart/2005/8/layout/hierarchy1"/>
    <dgm:cxn modelId="{C36241F2-6576-4CC3-8378-F51CAA0DBE26}" type="presParOf" srcId="{0FFF23AB-3FE1-48D1-9C19-F00035719B2C}" destId="{D8BFF0AD-66DE-442B-8641-9B0595D57D8C}" srcOrd="1" destOrd="0" presId="urn:microsoft.com/office/officeart/2005/8/layout/hierarchy1"/>
    <dgm:cxn modelId="{15868DCF-D44F-4840-89DA-20AE9231AD9B}" type="presParOf" srcId="{F8F51659-B925-4187-A298-87E7F14335AA}" destId="{1EB0E996-E6A0-432E-92D6-CC9EC4F3FFCD}" srcOrd="1" destOrd="0" presId="urn:microsoft.com/office/officeart/2005/8/layout/hierarchy1"/>
    <dgm:cxn modelId="{18282455-4A61-4CC4-9D68-02071B2E7E64}" type="presParOf" srcId="{D2E91E9B-3A0F-496A-8A2B-AA4B31976B7F}" destId="{BC9AA74D-65A4-4227-B709-94AA12A6EB60}" srcOrd="2" destOrd="0" presId="urn:microsoft.com/office/officeart/2005/8/layout/hierarchy1"/>
    <dgm:cxn modelId="{80F8A9F7-11C3-47F6-A702-8D763D5C05B9}" type="presParOf" srcId="{D2E91E9B-3A0F-496A-8A2B-AA4B31976B7F}" destId="{A3C8BFF2-A78B-4554-9B0A-2AC897DE68D4}" srcOrd="3" destOrd="0" presId="urn:microsoft.com/office/officeart/2005/8/layout/hierarchy1"/>
    <dgm:cxn modelId="{607086EF-7102-45BA-9F6F-A253D16833E2}" type="presParOf" srcId="{A3C8BFF2-A78B-4554-9B0A-2AC897DE68D4}" destId="{1411B0FC-91F0-49D9-BF7E-5211BAB037AE}" srcOrd="0" destOrd="0" presId="urn:microsoft.com/office/officeart/2005/8/layout/hierarchy1"/>
    <dgm:cxn modelId="{67C89F90-C5D5-45F8-B900-CA67CBCC1EDB}" type="presParOf" srcId="{1411B0FC-91F0-49D9-BF7E-5211BAB037AE}" destId="{E087D5CC-AF59-4EDA-A0FE-151B40DE4311}" srcOrd="0" destOrd="0" presId="urn:microsoft.com/office/officeart/2005/8/layout/hierarchy1"/>
    <dgm:cxn modelId="{37292A79-1E9B-45A2-81BD-D971B62C4FA6}" type="presParOf" srcId="{1411B0FC-91F0-49D9-BF7E-5211BAB037AE}" destId="{1BB6E5D7-61ED-48DA-8D33-50CB68011C07}" srcOrd="1" destOrd="0" presId="urn:microsoft.com/office/officeart/2005/8/layout/hierarchy1"/>
    <dgm:cxn modelId="{17FB3EFF-0305-486A-A067-D573FC70BF76}" type="presParOf" srcId="{A3C8BFF2-A78B-4554-9B0A-2AC897DE68D4}" destId="{103DBABD-BDF7-4ED6-A0AC-243ABE67B66E}" srcOrd="1" destOrd="0" presId="urn:microsoft.com/office/officeart/2005/8/layout/hierarchy1"/>
    <dgm:cxn modelId="{6AF99B35-42EA-4DA0-9C6E-52EE5C69724A}" type="presParOf" srcId="{103DBABD-BDF7-4ED6-A0AC-243ABE67B66E}" destId="{8E6FB2C9-A3A2-4496-AA8D-6A0419BDC856}" srcOrd="0" destOrd="0" presId="urn:microsoft.com/office/officeart/2005/8/layout/hierarchy1"/>
    <dgm:cxn modelId="{CC07B6B6-8F1F-4C74-BA8A-EA172E948633}" type="presParOf" srcId="{103DBABD-BDF7-4ED6-A0AC-243ABE67B66E}" destId="{9581300B-55B8-46AD-B350-FF42F165AAC2}" srcOrd="1" destOrd="0" presId="urn:microsoft.com/office/officeart/2005/8/layout/hierarchy1"/>
    <dgm:cxn modelId="{A9724930-439B-49EA-A89B-DCA1B62B4B60}" type="presParOf" srcId="{9581300B-55B8-46AD-B350-FF42F165AAC2}" destId="{76005B7E-0E62-40AD-A9F2-186BD6036354}" srcOrd="0" destOrd="0" presId="urn:microsoft.com/office/officeart/2005/8/layout/hierarchy1"/>
    <dgm:cxn modelId="{2DDB844D-C6F8-40D3-A126-A4903B065B30}" type="presParOf" srcId="{76005B7E-0E62-40AD-A9F2-186BD6036354}" destId="{6778EF30-A4F0-4833-8D7F-2BDCD54BF913}" srcOrd="0" destOrd="0" presId="urn:microsoft.com/office/officeart/2005/8/layout/hierarchy1"/>
    <dgm:cxn modelId="{F1D1EDE8-26B5-4E8F-A0A0-FB59D1810186}" type="presParOf" srcId="{76005B7E-0E62-40AD-A9F2-186BD6036354}" destId="{5C6439D5-3417-48E1-B3F3-56477265DF1E}" srcOrd="1" destOrd="0" presId="urn:microsoft.com/office/officeart/2005/8/layout/hierarchy1"/>
    <dgm:cxn modelId="{59331C90-7C32-42EE-9920-A50D56C9817C}" type="presParOf" srcId="{9581300B-55B8-46AD-B350-FF42F165AAC2}" destId="{58CBAC2E-419D-4CE6-9B14-E9F210D3DC36}" srcOrd="1" destOrd="0" presId="urn:microsoft.com/office/officeart/2005/8/layout/hierarchy1"/>
    <dgm:cxn modelId="{881E70A2-D765-49B1-AB7D-30275B821376}" type="presParOf" srcId="{58CBAC2E-419D-4CE6-9B14-E9F210D3DC36}" destId="{949713FA-FC39-4978-AE8C-670EF2C24103}" srcOrd="0" destOrd="0" presId="urn:microsoft.com/office/officeart/2005/8/layout/hierarchy1"/>
    <dgm:cxn modelId="{3FE539A2-9E3A-4E7B-AF7C-13F9FC4B8ED7}" type="presParOf" srcId="{58CBAC2E-419D-4CE6-9B14-E9F210D3DC36}" destId="{0438582B-4F79-41DD-A355-251AEFBB693F}" srcOrd="1" destOrd="0" presId="urn:microsoft.com/office/officeart/2005/8/layout/hierarchy1"/>
    <dgm:cxn modelId="{21210D01-0CF5-4886-A8FD-A05C27CA953B}" type="presParOf" srcId="{0438582B-4F79-41DD-A355-251AEFBB693F}" destId="{FE6310B8-54C8-4FBF-BD49-E34933A4200C}" srcOrd="0" destOrd="0" presId="urn:microsoft.com/office/officeart/2005/8/layout/hierarchy1"/>
    <dgm:cxn modelId="{F3F15367-0DD5-4E75-8A69-53C9802E4D29}" type="presParOf" srcId="{FE6310B8-54C8-4FBF-BD49-E34933A4200C}" destId="{51111A0B-7D00-4900-8F88-DFE15B7B8BD3}" srcOrd="0" destOrd="0" presId="urn:microsoft.com/office/officeart/2005/8/layout/hierarchy1"/>
    <dgm:cxn modelId="{6C675D9F-D43F-4E43-BCAB-BFD9F0CAAF84}" type="presParOf" srcId="{FE6310B8-54C8-4FBF-BD49-E34933A4200C}" destId="{9B926D78-E5FA-42DA-8019-30329AE0C39F}" srcOrd="1" destOrd="0" presId="urn:microsoft.com/office/officeart/2005/8/layout/hierarchy1"/>
    <dgm:cxn modelId="{6B1B0E43-01BD-459B-9DAF-A404DCFC0C60}" type="presParOf" srcId="{0438582B-4F79-41DD-A355-251AEFBB693F}" destId="{2EACA226-BE37-4675-A23E-03058C08C841}" srcOrd="1" destOrd="0" presId="urn:microsoft.com/office/officeart/2005/8/layout/hierarchy1"/>
    <dgm:cxn modelId="{9467FD1E-0825-45D0-ABE2-FAD40E4BF47D}" type="presParOf" srcId="{797B72F0-B855-4488-AA0C-020C27E0E7AB}" destId="{50FE9F61-4A96-43D9-B6C3-FFA4D409FD1D}" srcOrd="4" destOrd="0" presId="urn:microsoft.com/office/officeart/2005/8/layout/hierarchy1"/>
    <dgm:cxn modelId="{4798D9FE-A2DA-4DFE-8565-BB09E9F0F9AB}" type="presParOf" srcId="{797B72F0-B855-4488-AA0C-020C27E0E7AB}" destId="{F9EE9B16-7891-470F-AB9D-2A0F68CC42B8}" srcOrd="5" destOrd="0" presId="urn:microsoft.com/office/officeart/2005/8/layout/hierarchy1"/>
    <dgm:cxn modelId="{5B4829C7-2A47-4404-AAE3-C872606BEB30}" type="presParOf" srcId="{F9EE9B16-7891-470F-AB9D-2A0F68CC42B8}" destId="{3CF17F07-2803-4355-9D01-323605E66480}" srcOrd="0" destOrd="0" presId="urn:microsoft.com/office/officeart/2005/8/layout/hierarchy1"/>
    <dgm:cxn modelId="{E09D58BE-8112-46FB-BD99-B8EAE7819DD7}" type="presParOf" srcId="{3CF17F07-2803-4355-9D01-323605E66480}" destId="{70564732-B6EA-43BE-AC74-93B46550B2AF}" srcOrd="0" destOrd="0" presId="urn:microsoft.com/office/officeart/2005/8/layout/hierarchy1"/>
    <dgm:cxn modelId="{3770956D-8168-40A3-9993-5B82065DA976}" type="presParOf" srcId="{3CF17F07-2803-4355-9D01-323605E66480}" destId="{2AEFF878-0DD9-4364-9E02-A230876AF36E}" srcOrd="1" destOrd="0" presId="urn:microsoft.com/office/officeart/2005/8/layout/hierarchy1"/>
    <dgm:cxn modelId="{5115230D-6D1B-4ABF-AF2D-A73B185E3F1B}" type="presParOf" srcId="{F9EE9B16-7891-470F-AB9D-2A0F68CC42B8}" destId="{67FBB681-E6E1-48CA-8BF8-535D1E7C0AA6}" srcOrd="1" destOrd="0" presId="urn:microsoft.com/office/officeart/2005/8/layout/hierarchy1"/>
    <dgm:cxn modelId="{5E9270FC-0D4A-4B57-9320-F62C5183A042}" type="presParOf" srcId="{67FBB681-E6E1-48CA-8BF8-535D1E7C0AA6}" destId="{8C79E969-D0F0-44C4-8774-E48B418FC132}" srcOrd="0" destOrd="0" presId="urn:microsoft.com/office/officeart/2005/8/layout/hierarchy1"/>
    <dgm:cxn modelId="{4E6F8192-996A-47DB-9548-42243A638C6B}" type="presParOf" srcId="{67FBB681-E6E1-48CA-8BF8-535D1E7C0AA6}" destId="{1C396C82-F2AA-4488-A1EF-509EE0088E60}" srcOrd="1" destOrd="0" presId="urn:microsoft.com/office/officeart/2005/8/layout/hierarchy1"/>
    <dgm:cxn modelId="{74E3B6A4-C513-4AFF-8CDE-442628C96978}" type="presParOf" srcId="{1C396C82-F2AA-4488-A1EF-509EE0088E60}" destId="{D42CA083-DFC6-4F6D-AEE3-C67FD8DEC8FF}" srcOrd="0" destOrd="0" presId="urn:microsoft.com/office/officeart/2005/8/layout/hierarchy1"/>
    <dgm:cxn modelId="{BDEF4DEE-699F-4D82-A5A9-EAD7407B7EB4}" type="presParOf" srcId="{D42CA083-DFC6-4F6D-AEE3-C67FD8DEC8FF}" destId="{4DD4FB4B-5AC9-4F90-B66B-9C2D6B8EDF82}" srcOrd="0" destOrd="0" presId="urn:microsoft.com/office/officeart/2005/8/layout/hierarchy1"/>
    <dgm:cxn modelId="{CCCFEDC4-5DCD-4B8F-A988-1F9E7CC964A1}" type="presParOf" srcId="{D42CA083-DFC6-4F6D-AEE3-C67FD8DEC8FF}" destId="{FE1D3E8C-46F5-4D90-91DF-60E08ADCC175}" srcOrd="1" destOrd="0" presId="urn:microsoft.com/office/officeart/2005/8/layout/hierarchy1"/>
    <dgm:cxn modelId="{1B0939F4-DCD2-45DB-92FD-2ECB3E3896ED}" type="presParOf" srcId="{1C396C82-F2AA-4488-A1EF-509EE0088E60}" destId="{534427F5-2A50-4D4B-B5E5-95AC745CFC99}" srcOrd="1" destOrd="0" presId="urn:microsoft.com/office/officeart/2005/8/layout/hierarchy1"/>
    <dgm:cxn modelId="{427118DB-E83E-48F5-9948-F01D345D4150}" type="presParOf" srcId="{534427F5-2A50-4D4B-B5E5-95AC745CFC99}" destId="{8DE35FBD-194E-459D-903C-2C90BEA8A55A}" srcOrd="0" destOrd="0" presId="urn:microsoft.com/office/officeart/2005/8/layout/hierarchy1"/>
    <dgm:cxn modelId="{8E0260D0-EB96-4022-BDBE-38AB8132E993}" type="presParOf" srcId="{534427F5-2A50-4D4B-B5E5-95AC745CFC99}" destId="{8820FD37-B96E-4ECC-96EF-42BB8F095CB6}" srcOrd="1" destOrd="0" presId="urn:microsoft.com/office/officeart/2005/8/layout/hierarchy1"/>
    <dgm:cxn modelId="{D69B73DA-B938-4D6C-805A-88192EB526D3}" type="presParOf" srcId="{8820FD37-B96E-4ECC-96EF-42BB8F095CB6}" destId="{2BF8FE7D-CD8A-4F3F-BFED-C399022F1475}" srcOrd="0" destOrd="0" presId="urn:microsoft.com/office/officeart/2005/8/layout/hierarchy1"/>
    <dgm:cxn modelId="{2B11BBFA-291C-44AA-92CD-2ECA6C43B3A6}" type="presParOf" srcId="{2BF8FE7D-CD8A-4F3F-BFED-C399022F1475}" destId="{81197918-FD57-43F3-9C0F-1EEC935F1748}" srcOrd="0" destOrd="0" presId="urn:microsoft.com/office/officeart/2005/8/layout/hierarchy1"/>
    <dgm:cxn modelId="{D5A10918-026C-4F19-800B-59A019E92035}" type="presParOf" srcId="{2BF8FE7D-CD8A-4F3F-BFED-C399022F1475}" destId="{9197FACC-6A6C-43CB-8972-AC9A77BE4E0E}" srcOrd="1" destOrd="0" presId="urn:microsoft.com/office/officeart/2005/8/layout/hierarchy1"/>
    <dgm:cxn modelId="{D5750295-0E92-46C2-A75B-B5F9C456C26D}" type="presParOf" srcId="{8820FD37-B96E-4ECC-96EF-42BB8F095CB6}" destId="{F5DC73F5-57D4-4FB2-B726-5190930AD212}" srcOrd="1" destOrd="0" presId="urn:microsoft.com/office/officeart/2005/8/layout/hierarchy1"/>
    <dgm:cxn modelId="{8CA1E272-F0BC-4A2F-8281-5A4D3ABD9DC1}" type="presParOf" srcId="{F5DC73F5-57D4-4FB2-B726-5190930AD212}" destId="{7E7E431A-2FE3-4D9F-A1C5-D3FEFD969A6A}" srcOrd="0" destOrd="0" presId="urn:microsoft.com/office/officeart/2005/8/layout/hierarchy1"/>
    <dgm:cxn modelId="{D71230AD-11BD-45F2-BFB0-C0C59CB4B3C9}" type="presParOf" srcId="{F5DC73F5-57D4-4FB2-B726-5190930AD212}" destId="{EC6BCB3F-F5C0-4EF7-AC82-64BD9D4F642F}" srcOrd="1" destOrd="0" presId="urn:microsoft.com/office/officeart/2005/8/layout/hierarchy1"/>
    <dgm:cxn modelId="{BF684744-D847-4C9C-B274-A843738D0C27}" type="presParOf" srcId="{EC6BCB3F-F5C0-4EF7-AC82-64BD9D4F642F}" destId="{CA8257CA-4F0D-4048-83A4-ECC51123BC13}" srcOrd="0" destOrd="0" presId="urn:microsoft.com/office/officeart/2005/8/layout/hierarchy1"/>
    <dgm:cxn modelId="{5A6B5917-4B84-416D-9C02-1FD764232943}" type="presParOf" srcId="{CA8257CA-4F0D-4048-83A4-ECC51123BC13}" destId="{25F958C9-17B0-424C-B436-B37B88440F82}" srcOrd="0" destOrd="0" presId="urn:microsoft.com/office/officeart/2005/8/layout/hierarchy1"/>
    <dgm:cxn modelId="{B8CF3DC7-7CCF-46CB-B2BB-C8FC31E12182}" type="presParOf" srcId="{CA8257CA-4F0D-4048-83A4-ECC51123BC13}" destId="{91AAC46C-48FE-4FCA-9933-F21B7287AE8A}" srcOrd="1" destOrd="0" presId="urn:microsoft.com/office/officeart/2005/8/layout/hierarchy1"/>
    <dgm:cxn modelId="{8078F947-6840-4C63-B8DA-B2E5A6B349F3}" type="presParOf" srcId="{EC6BCB3F-F5C0-4EF7-AC82-64BD9D4F642F}" destId="{F25B3E9D-8D0F-4EF1-92DC-258E7FA1D56C}" srcOrd="1" destOrd="0" presId="urn:microsoft.com/office/officeart/2005/8/layout/hierarchy1"/>
    <dgm:cxn modelId="{79AA305F-654C-4878-B013-00436B593E40}" type="presParOf" srcId="{F25B3E9D-8D0F-4EF1-92DC-258E7FA1D56C}" destId="{D4FA1106-89A2-4C28-BD42-42450BFC9FAD}" srcOrd="0" destOrd="0" presId="urn:microsoft.com/office/officeart/2005/8/layout/hierarchy1"/>
    <dgm:cxn modelId="{85FA0B72-3362-4CF3-9732-4F09A066D312}" type="presParOf" srcId="{F25B3E9D-8D0F-4EF1-92DC-258E7FA1D56C}" destId="{DADAA22D-FD35-49BD-A995-8C44A7821368}" srcOrd="1" destOrd="0" presId="urn:microsoft.com/office/officeart/2005/8/layout/hierarchy1"/>
    <dgm:cxn modelId="{C2459CC9-F9D6-4E57-9B8E-E65923550967}" type="presParOf" srcId="{DADAA22D-FD35-49BD-A995-8C44A7821368}" destId="{8FA767C7-6EB3-41A7-AE18-08563303F88F}" srcOrd="0" destOrd="0" presId="urn:microsoft.com/office/officeart/2005/8/layout/hierarchy1"/>
    <dgm:cxn modelId="{8F04FC47-683C-4EFE-A6A7-EB3E75802DE4}" type="presParOf" srcId="{8FA767C7-6EB3-41A7-AE18-08563303F88F}" destId="{60E88515-E67E-4B56-879B-C3698F273B29}" srcOrd="0" destOrd="0" presId="urn:microsoft.com/office/officeart/2005/8/layout/hierarchy1"/>
    <dgm:cxn modelId="{BA25E858-79F7-4147-B238-F76B4E9087F0}" type="presParOf" srcId="{8FA767C7-6EB3-41A7-AE18-08563303F88F}" destId="{13BB34AA-7A28-457C-9F67-B6DCE272D8C5}" srcOrd="1" destOrd="0" presId="urn:microsoft.com/office/officeart/2005/8/layout/hierarchy1"/>
    <dgm:cxn modelId="{CA0C04B3-E948-4ECA-B6B8-D742E1444318}" type="presParOf" srcId="{DADAA22D-FD35-49BD-A995-8C44A7821368}" destId="{804701FE-EB29-4F4A-A51C-E44E012949E4}" srcOrd="1" destOrd="0" presId="urn:microsoft.com/office/officeart/2005/8/layout/hierarchy1"/>
    <dgm:cxn modelId="{2CAD3FD3-8A8C-47F4-8958-C3AC7C8EBEFB}" type="presParOf" srcId="{804701FE-EB29-4F4A-A51C-E44E012949E4}" destId="{546788A2-48C3-4454-B67F-C9002039D2D2}" srcOrd="0" destOrd="0" presId="urn:microsoft.com/office/officeart/2005/8/layout/hierarchy1"/>
    <dgm:cxn modelId="{D0669625-B915-4AB0-A53C-E508C744C30E}" type="presParOf" srcId="{804701FE-EB29-4F4A-A51C-E44E012949E4}" destId="{96200C6B-C1D7-4F7B-8555-0DDB840A8DB6}" srcOrd="1" destOrd="0" presId="urn:microsoft.com/office/officeart/2005/8/layout/hierarchy1"/>
    <dgm:cxn modelId="{11E1E5D7-4452-45B3-821F-5895B63F8989}" type="presParOf" srcId="{96200C6B-C1D7-4F7B-8555-0DDB840A8DB6}" destId="{98103B2F-FEC8-4F71-99F0-28D9D0ADF218}" srcOrd="0" destOrd="0" presId="urn:microsoft.com/office/officeart/2005/8/layout/hierarchy1"/>
    <dgm:cxn modelId="{A8AA4A43-FEB7-4D5F-8BF7-A3681560EAD4}" type="presParOf" srcId="{98103B2F-FEC8-4F71-99F0-28D9D0ADF218}" destId="{C85B7BB2-DCA9-436E-8F3F-0337602F89F6}" srcOrd="0" destOrd="0" presId="urn:microsoft.com/office/officeart/2005/8/layout/hierarchy1"/>
    <dgm:cxn modelId="{FB51F00E-005B-4D4B-989F-5D2E0404D690}" type="presParOf" srcId="{98103B2F-FEC8-4F71-99F0-28D9D0ADF218}" destId="{C8D2932D-D2AD-4E67-B65C-876EF4101F30}" srcOrd="1" destOrd="0" presId="urn:microsoft.com/office/officeart/2005/8/layout/hierarchy1"/>
    <dgm:cxn modelId="{E0F755D7-76AA-4D6D-B3D3-9AAF1E165384}" type="presParOf" srcId="{96200C6B-C1D7-4F7B-8555-0DDB840A8DB6}" destId="{2C60BBFE-8ED0-48B9-BFBB-0D35EE154D19}" srcOrd="1" destOrd="0" presId="urn:microsoft.com/office/officeart/2005/8/layout/hierarchy1"/>
    <dgm:cxn modelId="{923EAD2D-A0C8-49E4-99E4-3231FE5CB87A}" type="presParOf" srcId="{2C60BBFE-8ED0-48B9-BFBB-0D35EE154D19}" destId="{82688EE9-A6F6-42D5-924A-C6DE17FBE287}" srcOrd="0" destOrd="0" presId="urn:microsoft.com/office/officeart/2005/8/layout/hierarchy1"/>
    <dgm:cxn modelId="{A4102940-1069-47B2-AF1A-3D448A0A0C84}" type="presParOf" srcId="{2C60BBFE-8ED0-48B9-BFBB-0D35EE154D19}" destId="{84B2FE5F-B0F6-4CCD-8E7C-4A4A7AE5FFA8}" srcOrd="1" destOrd="0" presId="urn:microsoft.com/office/officeart/2005/8/layout/hierarchy1"/>
    <dgm:cxn modelId="{808316F5-5A24-4A82-896B-949EB4DEF8E5}" type="presParOf" srcId="{84B2FE5F-B0F6-4CCD-8E7C-4A4A7AE5FFA8}" destId="{59E62510-09BD-400C-B0EF-0A3315E37D75}" srcOrd="0" destOrd="0" presId="urn:microsoft.com/office/officeart/2005/8/layout/hierarchy1"/>
    <dgm:cxn modelId="{08CAB4FE-32CB-4CB3-9F87-4EA5B16F6110}" type="presParOf" srcId="{59E62510-09BD-400C-B0EF-0A3315E37D75}" destId="{7292F3E1-F15F-43A1-B806-CB46CFB59341}" srcOrd="0" destOrd="0" presId="urn:microsoft.com/office/officeart/2005/8/layout/hierarchy1"/>
    <dgm:cxn modelId="{687AC006-0414-4901-8F2A-4F1CC6FF93A1}" type="presParOf" srcId="{59E62510-09BD-400C-B0EF-0A3315E37D75}" destId="{C56E4873-694B-47B5-9AFF-16CEA65776B9}" srcOrd="1" destOrd="0" presId="urn:microsoft.com/office/officeart/2005/8/layout/hierarchy1"/>
    <dgm:cxn modelId="{4CE89535-7116-4DEF-BFA6-D8979CD10AC4}" type="presParOf" srcId="{84B2FE5F-B0F6-4CCD-8E7C-4A4A7AE5FFA8}" destId="{6FA4772F-E049-4769-BFD5-E3A8F20750D9}" srcOrd="1" destOrd="0" presId="urn:microsoft.com/office/officeart/2005/8/layout/hierarchy1"/>
    <dgm:cxn modelId="{8B508662-CE44-4B36-993C-CA24B1085156}" type="presParOf" srcId="{6FA4772F-E049-4769-BFD5-E3A8F20750D9}" destId="{3C91611B-9D85-4CA2-9076-26F3C87F238B}" srcOrd="0" destOrd="0" presId="urn:microsoft.com/office/officeart/2005/8/layout/hierarchy1"/>
    <dgm:cxn modelId="{44E887E9-D819-4ACB-BC50-A8CDD1BDF640}" type="presParOf" srcId="{6FA4772F-E049-4769-BFD5-E3A8F20750D9}" destId="{E34F7032-5406-4524-8A2A-9D66B7DE3471}" srcOrd="1" destOrd="0" presId="urn:microsoft.com/office/officeart/2005/8/layout/hierarchy1"/>
    <dgm:cxn modelId="{5246921E-DF7F-41A8-A88F-115A7806B328}" type="presParOf" srcId="{E34F7032-5406-4524-8A2A-9D66B7DE3471}" destId="{7D863399-152C-4264-A8EA-5ECC084BCD57}" srcOrd="0" destOrd="0" presId="urn:microsoft.com/office/officeart/2005/8/layout/hierarchy1"/>
    <dgm:cxn modelId="{C7244101-5196-4E3A-A118-B56F7622CF88}" type="presParOf" srcId="{7D863399-152C-4264-A8EA-5ECC084BCD57}" destId="{6AFEE42A-E99F-4ABE-96C2-F5FE13376F38}" srcOrd="0" destOrd="0" presId="urn:microsoft.com/office/officeart/2005/8/layout/hierarchy1"/>
    <dgm:cxn modelId="{D992120D-B075-4E49-BE97-CB28E79B0BD7}" type="presParOf" srcId="{7D863399-152C-4264-A8EA-5ECC084BCD57}" destId="{3B2F02C4-F007-4DF3-8841-BBA082FB3B10}" srcOrd="1" destOrd="0" presId="urn:microsoft.com/office/officeart/2005/8/layout/hierarchy1"/>
    <dgm:cxn modelId="{12A01C16-6DE8-4B63-A489-4D9AF131E228}" type="presParOf" srcId="{E34F7032-5406-4524-8A2A-9D66B7DE3471}" destId="{43C04FCE-2D70-4857-9DD4-7D8CF9A1CCFE}" srcOrd="1" destOrd="0" presId="urn:microsoft.com/office/officeart/2005/8/layout/hierarchy1"/>
    <dgm:cxn modelId="{EC2FC614-758F-42C3-BDB2-777622EEAE94}" type="presParOf" srcId="{67FBB681-E6E1-48CA-8BF8-535D1E7C0AA6}" destId="{83A179A5-478A-4AF1-AC8E-53E7E4CFF60F}" srcOrd="2" destOrd="0" presId="urn:microsoft.com/office/officeart/2005/8/layout/hierarchy1"/>
    <dgm:cxn modelId="{D0444F05-777D-4808-AD33-4AF434F0D73C}" type="presParOf" srcId="{67FBB681-E6E1-48CA-8BF8-535D1E7C0AA6}" destId="{9E5BC076-0D53-41A4-842B-DC7E497B0A6A}" srcOrd="3" destOrd="0" presId="urn:microsoft.com/office/officeart/2005/8/layout/hierarchy1"/>
    <dgm:cxn modelId="{DE49BC35-8689-4142-9521-D8ACC697CE1B}" type="presParOf" srcId="{9E5BC076-0D53-41A4-842B-DC7E497B0A6A}" destId="{9D74DD7B-9BCD-45AB-BFF2-4F22C47E3EE9}" srcOrd="0" destOrd="0" presId="urn:microsoft.com/office/officeart/2005/8/layout/hierarchy1"/>
    <dgm:cxn modelId="{72986822-72FE-4D18-A93F-E6DEE0FA161C}" type="presParOf" srcId="{9D74DD7B-9BCD-45AB-BFF2-4F22C47E3EE9}" destId="{204B3A2A-A9D7-4F9F-B28B-D5E0F9560872}" srcOrd="0" destOrd="0" presId="urn:microsoft.com/office/officeart/2005/8/layout/hierarchy1"/>
    <dgm:cxn modelId="{A5522C34-1588-40B2-B4E7-613673D2EF6A}" type="presParOf" srcId="{9D74DD7B-9BCD-45AB-BFF2-4F22C47E3EE9}" destId="{8BD9DDB0-787A-492F-B728-2F9E83271353}" srcOrd="1" destOrd="0" presId="urn:microsoft.com/office/officeart/2005/8/layout/hierarchy1"/>
    <dgm:cxn modelId="{DDB4CF7D-9D58-4353-B173-EB6C67D5C924}" type="presParOf" srcId="{9E5BC076-0D53-41A4-842B-DC7E497B0A6A}" destId="{22EAF84B-C5E2-45B5-B530-6D10CB4D9AA1}" srcOrd="1" destOrd="0" presId="urn:microsoft.com/office/officeart/2005/8/layout/hierarchy1"/>
    <dgm:cxn modelId="{669766CD-CB4F-4F09-904F-9AF7D0841EC2}" type="presParOf" srcId="{22EAF84B-C5E2-45B5-B530-6D10CB4D9AA1}" destId="{0B76B629-3DF9-4EBC-B01B-E4BDF764E83A}" srcOrd="0" destOrd="0" presId="urn:microsoft.com/office/officeart/2005/8/layout/hierarchy1"/>
    <dgm:cxn modelId="{E3F927C4-AA6E-43B0-AE10-88BB0D7DBE94}" type="presParOf" srcId="{22EAF84B-C5E2-45B5-B530-6D10CB4D9AA1}" destId="{EE2AE9A9-1B27-444F-A7B5-AA6B698B7A10}" srcOrd="1" destOrd="0" presId="urn:microsoft.com/office/officeart/2005/8/layout/hierarchy1"/>
    <dgm:cxn modelId="{678A6D24-A1C2-4989-A50E-B45DE177A47E}" type="presParOf" srcId="{EE2AE9A9-1B27-444F-A7B5-AA6B698B7A10}" destId="{C6872EEE-097C-41CC-AC52-E1DC3E6BF8D0}" srcOrd="0" destOrd="0" presId="urn:microsoft.com/office/officeart/2005/8/layout/hierarchy1"/>
    <dgm:cxn modelId="{3DE63B87-E348-4C6D-BCBF-72FFB5859B47}" type="presParOf" srcId="{C6872EEE-097C-41CC-AC52-E1DC3E6BF8D0}" destId="{0A9FA660-62BA-415D-AAF0-072DDF6B929B}" srcOrd="0" destOrd="0" presId="urn:microsoft.com/office/officeart/2005/8/layout/hierarchy1"/>
    <dgm:cxn modelId="{AF08FFA1-7E1B-42BD-9C8A-0D438D66E8A8}" type="presParOf" srcId="{C6872EEE-097C-41CC-AC52-E1DC3E6BF8D0}" destId="{1508A005-EDB9-4C85-9EA9-363D8A298BCC}" srcOrd="1" destOrd="0" presId="urn:microsoft.com/office/officeart/2005/8/layout/hierarchy1"/>
    <dgm:cxn modelId="{B08BD53A-8F92-49A1-8081-865289FCD7BF}" type="presParOf" srcId="{EE2AE9A9-1B27-444F-A7B5-AA6B698B7A10}" destId="{6FD5DC14-E410-4E80-AFE6-B04BC57F30C7}" srcOrd="1" destOrd="0" presId="urn:microsoft.com/office/officeart/2005/8/layout/hierarchy1"/>
    <dgm:cxn modelId="{B8B94503-4372-4B70-A362-57AF5BCB56E1}" type="presParOf" srcId="{6FD5DC14-E410-4E80-AFE6-B04BC57F30C7}" destId="{3579E186-A17C-45C0-BD1C-A423916FB083}" srcOrd="0" destOrd="0" presId="urn:microsoft.com/office/officeart/2005/8/layout/hierarchy1"/>
    <dgm:cxn modelId="{B432E6EB-DDBC-4835-8F7E-5C6B30F8B831}" type="presParOf" srcId="{6FD5DC14-E410-4E80-AFE6-B04BC57F30C7}" destId="{66F8985F-A51E-452D-A3EC-969E53B17D10}" srcOrd="1" destOrd="0" presId="urn:microsoft.com/office/officeart/2005/8/layout/hierarchy1"/>
    <dgm:cxn modelId="{9077A407-3795-4163-B6CB-3954D76CC071}" type="presParOf" srcId="{66F8985F-A51E-452D-A3EC-969E53B17D10}" destId="{E06313B6-9B05-4A69-8A80-76A7BD2F3602}" srcOrd="0" destOrd="0" presId="urn:microsoft.com/office/officeart/2005/8/layout/hierarchy1"/>
    <dgm:cxn modelId="{D7FD43A5-DA4D-4BC9-837F-E0C90767581C}" type="presParOf" srcId="{E06313B6-9B05-4A69-8A80-76A7BD2F3602}" destId="{11780903-E577-4686-8819-7655907D9463}" srcOrd="0" destOrd="0" presId="urn:microsoft.com/office/officeart/2005/8/layout/hierarchy1"/>
    <dgm:cxn modelId="{9C0BB53F-6758-43D8-8298-6A93E2C2F96F}" type="presParOf" srcId="{E06313B6-9B05-4A69-8A80-76A7BD2F3602}" destId="{FF957FED-5A9D-46C0-99A4-CDA150C0949E}" srcOrd="1" destOrd="0" presId="urn:microsoft.com/office/officeart/2005/8/layout/hierarchy1"/>
    <dgm:cxn modelId="{2EEF29F2-7F98-4120-9C9C-E88793BD33A3}" type="presParOf" srcId="{66F8985F-A51E-452D-A3EC-969E53B17D10}" destId="{9D28DF3A-58A7-4396-A8B9-A6520F82C615}" srcOrd="1" destOrd="0" presId="urn:microsoft.com/office/officeart/2005/8/layout/hierarchy1"/>
    <dgm:cxn modelId="{35DF1B3B-43EF-4348-89A2-1DB9FF99C208}" type="presParOf" srcId="{9D28DF3A-58A7-4396-A8B9-A6520F82C615}" destId="{EBB39A5D-391A-49ED-B846-3E16ED027ED9}" srcOrd="0" destOrd="0" presId="urn:microsoft.com/office/officeart/2005/8/layout/hierarchy1"/>
    <dgm:cxn modelId="{C6AE4FD4-AC1F-4FC7-8580-753DA0CF038F}" type="presParOf" srcId="{9D28DF3A-58A7-4396-A8B9-A6520F82C615}" destId="{52B03541-9E3E-40A2-B44D-BFCD933B3E7B}" srcOrd="1" destOrd="0" presId="urn:microsoft.com/office/officeart/2005/8/layout/hierarchy1"/>
    <dgm:cxn modelId="{A4990E45-02FD-470B-9CE6-D54DD3ED98BB}" type="presParOf" srcId="{52B03541-9E3E-40A2-B44D-BFCD933B3E7B}" destId="{B5F129A4-2378-4C33-AFC3-341281B75D76}" srcOrd="0" destOrd="0" presId="urn:microsoft.com/office/officeart/2005/8/layout/hierarchy1"/>
    <dgm:cxn modelId="{B26ED5D3-C99B-4C48-816E-5291776C7AD4}" type="presParOf" srcId="{B5F129A4-2378-4C33-AFC3-341281B75D76}" destId="{7C1C870F-F7D8-4E77-A836-FBCE19DA4264}" srcOrd="0" destOrd="0" presId="urn:microsoft.com/office/officeart/2005/8/layout/hierarchy1"/>
    <dgm:cxn modelId="{EB826134-66B2-4C24-A1FA-A220E3039B22}" type="presParOf" srcId="{B5F129A4-2378-4C33-AFC3-341281B75D76}" destId="{9F25F101-37D6-4C7A-91B0-0ED05B8070D5}" srcOrd="1" destOrd="0" presId="urn:microsoft.com/office/officeart/2005/8/layout/hierarchy1"/>
    <dgm:cxn modelId="{E75B0F9F-366B-4FB2-A595-F53450763301}" type="presParOf" srcId="{52B03541-9E3E-40A2-B44D-BFCD933B3E7B}" destId="{18EAD179-CD47-48A4-BCC4-A2001F7F3227}" srcOrd="1" destOrd="0" presId="urn:microsoft.com/office/officeart/2005/8/layout/hierarchy1"/>
    <dgm:cxn modelId="{8635FDED-4333-4E39-A879-15C10D07CC80}" type="presParOf" srcId="{67FBB681-E6E1-48CA-8BF8-535D1E7C0AA6}" destId="{E2BC171E-CA39-4544-88D0-B12E4516E497}" srcOrd="4" destOrd="0" presId="urn:microsoft.com/office/officeart/2005/8/layout/hierarchy1"/>
    <dgm:cxn modelId="{FF2A12C3-7F44-40D7-9190-46F0938C9564}" type="presParOf" srcId="{67FBB681-E6E1-48CA-8BF8-535D1E7C0AA6}" destId="{38C860D0-304D-42B9-AE4B-A8FD08176AA8}" srcOrd="5" destOrd="0" presId="urn:microsoft.com/office/officeart/2005/8/layout/hierarchy1"/>
    <dgm:cxn modelId="{905637B1-CC19-4B24-81EA-30DF07BA97B1}" type="presParOf" srcId="{38C860D0-304D-42B9-AE4B-A8FD08176AA8}" destId="{D6909FBB-87C0-4ECA-AD87-6C45288065A5}" srcOrd="0" destOrd="0" presId="urn:microsoft.com/office/officeart/2005/8/layout/hierarchy1"/>
    <dgm:cxn modelId="{B25DFB30-330A-4394-8951-65AA7A10A0CC}" type="presParOf" srcId="{D6909FBB-87C0-4ECA-AD87-6C45288065A5}" destId="{A5756F03-2A3E-45E4-8C74-75A2F495B775}" srcOrd="0" destOrd="0" presId="urn:microsoft.com/office/officeart/2005/8/layout/hierarchy1"/>
    <dgm:cxn modelId="{0751EAB8-7426-4D9D-A455-BBDCB0BFC50D}" type="presParOf" srcId="{D6909FBB-87C0-4ECA-AD87-6C45288065A5}" destId="{09008CC3-E4E6-4944-BB75-73D32A8527B6}" srcOrd="1" destOrd="0" presId="urn:microsoft.com/office/officeart/2005/8/layout/hierarchy1"/>
    <dgm:cxn modelId="{AB81F57F-8954-4FF4-90E7-1271D497C355}" type="presParOf" srcId="{38C860D0-304D-42B9-AE4B-A8FD08176AA8}" destId="{1572EFC4-5AC7-4FE0-A914-B5A446251518}" srcOrd="1" destOrd="0" presId="urn:microsoft.com/office/officeart/2005/8/layout/hierarchy1"/>
    <dgm:cxn modelId="{D479C3C0-324A-4C1C-9125-F209F4AF3BD8}" type="presParOf" srcId="{1572EFC4-5AC7-4FE0-A914-B5A446251518}" destId="{60972695-3BC8-44D5-8FA3-636015484469}" srcOrd="0" destOrd="0" presId="urn:microsoft.com/office/officeart/2005/8/layout/hierarchy1"/>
    <dgm:cxn modelId="{79AED503-B948-4DD9-8E0B-D790A0F9C168}" type="presParOf" srcId="{1572EFC4-5AC7-4FE0-A914-B5A446251518}" destId="{F004C594-7F65-4F71-AA63-005EB0FD2F22}" srcOrd="1" destOrd="0" presId="urn:microsoft.com/office/officeart/2005/8/layout/hierarchy1"/>
    <dgm:cxn modelId="{342D471F-1FC8-4692-869E-FF2FC23F6CFC}" type="presParOf" srcId="{F004C594-7F65-4F71-AA63-005EB0FD2F22}" destId="{44FA5BEC-3B44-435F-B06C-80B52E939599}" srcOrd="0" destOrd="0" presId="urn:microsoft.com/office/officeart/2005/8/layout/hierarchy1"/>
    <dgm:cxn modelId="{98C3D76D-4829-4462-91BF-D359174EEE23}" type="presParOf" srcId="{44FA5BEC-3B44-435F-B06C-80B52E939599}" destId="{D06935DA-3B98-4F42-B6CF-A035906BA032}" srcOrd="0" destOrd="0" presId="urn:microsoft.com/office/officeart/2005/8/layout/hierarchy1"/>
    <dgm:cxn modelId="{2A518CBA-F0D2-4DAC-9884-7429033C47F2}" type="presParOf" srcId="{44FA5BEC-3B44-435F-B06C-80B52E939599}" destId="{135FC155-91BF-4670-B21B-C774CF595EF9}" srcOrd="1" destOrd="0" presId="urn:microsoft.com/office/officeart/2005/8/layout/hierarchy1"/>
    <dgm:cxn modelId="{2794BAE2-491A-46A7-BF43-B6FD460872F3}" type="presParOf" srcId="{F004C594-7F65-4F71-AA63-005EB0FD2F22}" destId="{BFBAE021-B6A6-4BEE-953B-3E0427B565D4}" srcOrd="1" destOrd="0" presId="urn:microsoft.com/office/officeart/2005/8/layout/hierarchy1"/>
    <dgm:cxn modelId="{355B8FEA-3BFF-412B-8745-39307ADCC84B}" type="presParOf" srcId="{BFBAE021-B6A6-4BEE-953B-3E0427B565D4}" destId="{70789757-8D1B-4FD7-BCD4-733DF3160CBD}" srcOrd="0" destOrd="0" presId="urn:microsoft.com/office/officeart/2005/8/layout/hierarchy1"/>
    <dgm:cxn modelId="{3012B33A-EC68-413E-AFCA-81A8638852A3}" type="presParOf" srcId="{BFBAE021-B6A6-4BEE-953B-3E0427B565D4}" destId="{23AD9B23-F56F-458E-A60A-1139FF486293}" srcOrd="1" destOrd="0" presId="urn:microsoft.com/office/officeart/2005/8/layout/hierarchy1"/>
    <dgm:cxn modelId="{347FB2E0-C17C-44C1-9979-36A95E07BAE0}" type="presParOf" srcId="{23AD9B23-F56F-458E-A60A-1139FF486293}" destId="{C21B2746-B5AF-4929-9045-65229E2EEB53}" srcOrd="0" destOrd="0" presId="urn:microsoft.com/office/officeart/2005/8/layout/hierarchy1"/>
    <dgm:cxn modelId="{35AE0112-AFBA-4209-A8DE-EB63F01EEE3D}" type="presParOf" srcId="{C21B2746-B5AF-4929-9045-65229E2EEB53}" destId="{654E37EC-8152-4F3E-ADB9-FCB98F089FA0}" srcOrd="0" destOrd="0" presId="urn:microsoft.com/office/officeart/2005/8/layout/hierarchy1"/>
    <dgm:cxn modelId="{1B7DCC8B-2D46-4DB4-AE7F-66E339EC22F3}" type="presParOf" srcId="{C21B2746-B5AF-4929-9045-65229E2EEB53}" destId="{178C9662-CC27-42F4-AAD0-5A725C5F5A4D}" srcOrd="1" destOrd="0" presId="urn:microsoft.com/office/officeart/2005/8/layout/hierarchy1"/>
    <dgm:cxn modelId="{B726E65D-35DB-4351-A65D-07299A1FDF8C}" type="presParOf" srcId="{23AD9B23-F56F-458E-A60A-1139FF486293}" destId="{38AC285D-9356-4138-B3E8-0576E928380B}" srcOrd="1" destOrd="0" presId="urn:microsoft.com/office/officeart/2005/8/layout/hierarchy1"/>
    <dgm:cxn modelId="{5E308371-2DB9-4767-B000-B7D2873569C8}" type="presParOf" srcId="{38AC285D-9356-4138-B3E8-0576E928380B}" destId="{3C1453D6-2394-4FE2-9A94-EC1FDA8E39D1}" srcOrd="0" destOrd="0" presId="urn:microsoft.com/office/officeart/2005/8/layout/hierarchy1"/>
    <dgm:cxn modelId="{DA074511-304B-4270-BB28-6B5BC02761E8}" type="presParOf" srcId="{38AC285D-9356-4138-B3E8-0576E928380B}" destId="{B095DB11-462F-40D2-AA3F-2E7C9BC965BD}" srcOrd="1" destOrd="0" presId="urn:microsoft.com/office/officeart/2005/8/layout/hierarchy1"/>
    <dgm:cxn modelId="{FBCC2AFB-F466-4B1D-8266-8EA2051738B5}" type="presParOf" srcId="{B095DB11-462F-40D2-AA3F-2E7C9BC965BD}" destId="{2468FBB4-626F-4517-97E1-C5361A60F4EB}" srcOrd="0" destOrd="0" presId="urn:microsoft.com/office/officeart/2005/8/layout/hierarchy1"/>
    <dgm:cxn modelId="{8EF729CB-F2E5-43C6-BA5E-04F2A22FCB9C}" type="presParOf" srcId="{2468FBB4-626F-4517-97E1-C5361A60F4EB}" destId="{9529A594-01AB-40FE-824F-86E21D434E19}" srcOrd="0" destOrd="0" presId="urn:microsoft.com/office/officeart/2005/8/layout/hierarchy1"/>
    <dgm:cxn modelId="{F115D00B-2434-4919-A1DD-1F5D128716BD}" type="presParOf" srcId="{2468FBB4-626F-4517-97E1-C5361A60F4EB}" destId="{2BB84039-0BCF-48A5-90EA-3C8521888881}" srcOrd="1" destOrd="0" presId="urn:microsoft.com/office/officeart/2005/8/layout/hierarchy1"/>
    <dgm:cxn modelId="{392CDE3F-83D6-4F02-89AE-F48F0EA04962}" type="presParOf" srcId="{B095DB11-462F-40D2-AA3F-2E7C9BC965BD}" destId="{8E8FA7A8-DA9F-418A-8B39-9229623C4FC1}" srcOrd="1" destOrd="0" presId="urn:microsoft.com/office/officeart/2005/8/layout/hierarchy1"/>
    <dgm:cxn modelId="{52B9DA9C-F6FF-4355-9438-C4808D090337}" type="presParOf" srcId="{8E8FA7A8-DA9F-418A-8B39-9229623C4FC1}" destId="{DC55ED9B-BC4A-40A2-B877-B978FB2E18B8}" srcOrd="0" destOrd="0" presId="urn:microsoft.com/office/officeart/2005/8/layout/hierarchy1"/>
    <dgm:cxn modelId="{3F5AD866-3526-40FD-B796-EA6AEE95C212}" type="presParOf" srcId="{8E8FA7A8-DA9F-418A-8B39-9229623C4FC1}" destId="{2136E02E-A7E2-44B1-9E9C-94DD17987E54}" srcOrd="1" destOrd="0" presId="urn:microsoft.com/office/officeart/2005/8/layout/hierarchy1"/>
    <dgm:cxn modelId="{DE6F8E93-81B7-4DC8-B762-37681B0AE7ED}" type="presParOf" srcId="{2136E02E-A7E2-44B1-9E9C-94DD17987E54}" destId="{F390F921-37F2-4A84-A80D-A1C68AB960B3}" srcOrd="0" destOrd="0" presId="urn:microsoft.com/office/officeart/2005/8/layout/hierarchy1"/>
    <dgm:cxn modelId="{52A78948-5F69-4209-BFBE-21301070C581}" type="presParOf" srcId="{F390F921-37F2-4A84-A80D-A1C68AB960B3}" destId="{49A0CE62-8C3E-4C83-A807-D038A8DD08E1}" srcOrd="0" destOrd="0" presId="urn:microsoft.com/office/officeart/2005/8/layout/hierarchy1"/>
    <dgm:cxn modelId="{24936926-D56B-46FB-8960-F58A3C2006A3}" type="presParOf" srcId="{F390F921-37F2-4A84-A80D-A1C68AB960B3}" destId="{46FBCE85-E60E-423C-8154-94058DDC5A81}" srcOrd="1" destOrd="0" presId="urn:microsoft.com/office/officeart/2005/8/layout/hierarchy1"/>
    <dgm:cxn modelId="{E02FF4E3-260B-4CD8-8FA6-D914E4BC55F4}" type="presParOf" srcId="{2136E02E-A7E2-44B1-9E9C-94DD17987E54}" destId="{982601DF-C06B-48D2-B855-97B30706A68C}" srcOrd="1" destOrd="0" presId="urn:microsoft.com/office/officeart/2005/8/layout/hierarchy1"/>
    <dgm:cxn modelId="{2D3DF66A-8A3E-4F51-924C-F94DC0AB5E8F}" type="presParOf" srcId="{67FBB681-E6E1-48CA-8BF8-535D1E7C0AA6}" destId="{EB96481B-C00C-4482-A049-CC20B9013825}" srcOrd="6" destOrd="0" presId="urn:microsoft.com/office/officeart/2005/8/layout/hierarchy1"/>
    <dgm:cxn modelId="{D2428ED4-BF5A-4AC5-AA43-6939E4C353B8}" type="presParOf" srcId="{67FBB681-E6E1-48CA-8BF8-535D1E7C0AA6}" destId="{36026AB3-E686-40BF-8DD3-F160D134D3DD}" srcOrd="7" destOrd="0" presId="urn:microsoft.com/office/officeart/2005/8/layout/hierarchy1"/>
    <dgm:cxn modelId="{346B742D-E0D5-443B-A21B-13D110358B2B}" type="presParOf" srcId="{36026AB3-E686-40BF-8DD3-F160D134D3DD}" destId="{70366EC3-8314-4017-9B78-A419BAD4D491}" srcOrd="0" destOrd="0" presId="urn:microsoft.com/office/officeart/2005/8/layout/hierarchy1"/>
    <dgm:cxn modelId="{3E3D04BC-2C33-4AB3-A260-2B09C73D6624}" type="presParOf" srcId="{70366EC3-8314-4017-9B78-A419BAD4D491}" destId="{1840C306-6970-40B8-85C8-108ABC4A0509}" srcOrd="0" destOrd="0" presId="urn:microsoft.com/office/officeart/2005/8/layout/hierarchy1"/>
    <dgm:cxn modelId="{33F9F6FB-A39C-4DA4-947F-62791A100DA7}" type="presParOf" srcId="{70366EC3-8314-4017-9B78-A419BAD4D491}" destId="{4B887064-7685-44AC-83BA-D43B6AE0850D}" srcOrd="1" destOrd="0" presId="urn:microsoft.com/office/officeart/2005/8/layout/hierarchy1"/>
    <dgm:cxn modelId="{02352653-2EDD-482A-A03B-297ECEE61F85}" type="presParOf" srcId="{36026AB3-E686-40BF-8DD3-F160D134D3DD}" destId="{2EC699E5-8112-451E-A5F5-21B9E2C75A2F}" srcOrd="1" destOrd="0" presId="urn:microsoft.com/office/officeart/2005/8/layout/hierarchy1"/>
    <dgm:cxn modelId="{8DFD9773-942C-4721-8840-053361ACA952}" type="presParOf" srcId="{2EC699E5-8112-451E-A5F5-21B9E2C75A2F}" destId="{8303BAA3-A3CE-4402-9331-1B016C81E20F}" srcOrd="0" destOrd="0" presId="urn:microsoft.com/office/officeart/2005/8/layout/hierarchy1"/>
    <dgm:cxn modelId="{8B748368-BF14-431C-8034-ABA70B31A6BE}" type="presParOf" srcId="{2EC699E5-8112-451E-A5F5-21B9E2C75A2F}" destId="{F3B8F183-46F0-49E2-966A-A28482938AF6}" srcOrd="1" destOrd="0" presId="urn:microsoft.com/office/officeart/2005/8/layout/hierarchy1"/>
    <dgm:cxn modelId="{3BA3EA39-0783-4352-A31C-681D4EA896BE}" type="presParOf" srcId="{F3B8F183-46F0-49E2-966A-A28482938AF6}" destId="{5678FE82-525A-4ED4-8ABA-52F545B59858}" srcOrd="0" destOrd="0" presId="urn:microsoft.com/office/officeart/2005/8/layout/hierarchy1"/>
    <dgm:cxn modelId="{89EC4121-76E7-429D-8FC4-543732D01E9B}" type="presParOf" srcId="{5678FE82-525A-4ED4-8ABA-52F545B59858}" destId="{7E98140E-3D79-449D-A090-CE847248DB2A}" srcOrd="0" destOrd="0" presId="urn:microsoft.com/office/officeart/2005/8/layout/hierarchy1"/>
    <dgm:cxn modelId="{A07E53BB-2B43-4E4E-971B-9ACE3CB9AE00}" type="presParOf" srcId="{5678FE82-525A-4ED4-8ABA-52F545B59858}" destId="{3F8B908F-9742-4515-91E4-8BC1FABF703D}" srcOrd="1" destOrd="0" presId="urn:microsoft.com/office/officeart/2005/8/layout/hierarchy1"/>
    <dgm:cxn modelId="{14A500A6-93C3-400A-AA60-C78629239622}" type="presParOf" srcId="{F3B8F183-46F0-49E2-966A-A28482938AF6}" destId="{2B22760E-D176-4EE5-A1C9-00EC05B23969}" srcOrd="1" destOrd="0" presId="urn:microsoft.com/office/officeart/2005/8/layout/hierarchy1"/>
    <dgm:cxn modelId="{2B7434B1-A1FB-4642-BCC3-5DE65DEC1467}" type="presParOf" srcId="{2B22760E-D176-4EE5-A1C9-00EC05B23969}" destId="{C7952B03-7BEC-4C16-8534-B04A689D454B}" srcOrd="0" destOrd="0" presId="urn:microsoft.com/office/officeart/2005/8/layout/hierarchy1"/>
    <dgm:cxn modelId="{EE5CAEF0-EBB9-4BAE-9532-0F90E224CA42}" type="presParOf" srcId="{2B22760E-D176-4EE5-A1C9-00EC05B23969}" destId="{28AD8B3A-F85D-4D43-B13E-53CD3150AF21}" srcOrd="1" destOrd="0" presId="urn:microsoft.com/office/officeart/2005/8/layout/hierarchy1"/>
    <dgm:cxn modelId="{7749A842-ACAD-4899-913E-1D15124EAC4B}" type="presParOf" srcId="{28AD8B3A-F85D-4D43-B13E-53CD3150AF21}" destId="{A11819D0-5664-4472-8EE8-1E9E36BEB777}" srcOrd="0" destOrd="0" presId="urn:microsoft.com/office/officeart/2005/8/layout/hierarchy1"/>
    <dgm:cxn modelId="{FFD7028E-526F-4DAF-80E9-A0B5BEE62A63}" type="presParOf" srcId="{A11819D0-5664-4472-8EE8-1E9E36BEB777}" destId="{7ACF35D8-82AC-446D-8090-F753B4E1D882}" srcOrd="0" destOrd="0" presId="urn:microsoft.com/office/officeart/2005/8/layout/hierarchy1"/>
    <dgm:cxn modelId="{F7DC5CCC-AE96-4A9A-8A55-315CBF733EE4}" type="presParOf" srcId="{A11819D0-5664-4472-8EE8-1E9E36BEB777}" destId="{29184CD6-25C5-4004-8085-09F23E7BC1BA}" srcOrd="1" destOrd="0" presId="urn:microsoft.com/office/officeart/2005/8/layout/hierarchy1"/>
    <dgm:cxn modelId="{4F581DAC-523C-490E-A603-036C0EA3C727}" type="presParOf" srcId="{28AD8B3A-F85D-4D43-B13E-53CD3150AF21}" destId="{195BD489-5D1E-4859-88B5-A47B36EC9142}" srcOrd="1" destOrd="0" presId="urn:microsoft.com/office/officeart/2005/8/layout/hierarchy1"/>
  </dgm:cxnLst>
  <dgm:bg>
    <a:noFill/>
    <a:effectLst>
      <a:outerShdw blurRad="50800" dist="50800" dir="5400000" algn="ctr" rotWithShape="0">
        <a:srgbClr val="220604">
          <a:alpha val="84706"/>
        </a:srgbClr>
      </a:outerShdw>
    </a:effectLst>
  </dgm:bg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7952B03-7BEC-4C16-8534-B04A689D454B}">
      <dsp:nvSpPr>
        <dsp:cNvPr id="0" name=""/>
        <dsp:cNvSpPr/>
      </dsp:nvSpPr>
      <dsp:spPr>
        <a:xfrm>
          <a:off x="8347710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03BAA3-A3CE-4402-9331-1B016C81E20F}">
      <dsp:nvSpPr>
        <dsp:cNvPr id="0" name=""/>
        <dsp:cNvSpPr/>
      </dsp:nvSpPr>
      <dsp:spPr>
        <a:xfrm>
          <a:off x="8347710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96481B-C00C-4482-A049-CC20B9013825}">
      <dsp:nvSpPr>
        <dsp:cNvPr id="0" name=""/>
        <dsp:cNvSpPr/>
      </dsp:nvSpPr>
      <dsp:spPr>
        <a:xfrm>
          <a:off x="6929031" y="1248620"/>
          <a:ext cx="1464398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1464398" y="158310"/>
              </a:lnTo>
              <a:lnTo>
                <a:pt x="1464398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55ED9B-BC4A-40A2-B877-B978FB2E18B8}">
      <dsp:nvSpPr>
        <dsp:cNvPr id="0" name=""/>
        <dsp:cNvSpPr/>
      </dsp:nvSpPr>
      <dsp:spPr>
        <a:xfrm>
          <a:off x="7371444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1453D6-2394-4FE2-9A94-EC1FDA8E39D1}">
      <dsp:nvSpPr>
        <dsp:cNvPr id="0" name=""/>
        <dsp:cNvSpPr/>
      </dsp:nvSpPr>
      <dsp:spPr>
        <a:xfrm>
          <a:off x="7371444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789757-8D1B-4FD7-BCD4-733DF3160CBD}">
      <dsp:nvSpPr>
        <dsp:cNvPr id="0" name=""/>
        <dsp:cNvSpPr/>
      </dsp:nvSpPr>
      <dsp:spPr>
        <a:xfrm>
          <a:off x="7371444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972695-3BC8-44D5-8FA3-636015484469}">
      <dsp:nvSpPr>
        <dsp:cNvPr id="0" name=""/>
        <dsp:cNvSpPr/>
      </dsp:nvSpPr>
      <dsp:spPr>
        <a:xfrm>
          <a:off x="7371444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BC171E-CA39-4544-88D0-B12E4516E497}">
      <dsp:nvSpPr>
        <dsp:cNvPr id="0" name=""/>
        <dsp:cNvSpPr/>
      </dsp:nvSpPr>
      <dsp:spPr>
        <a:xfrm>
          <a:off x="6929031" y="1248620"/>
          <a:ext cx="488132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488132" y="158310"/>
              </a:lnTo>
              <a:lnTo>
                <a:pt x="488132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B39A5D-391A-49ED-B846-3E16ED027ED9}">
      <dsp:nvSpPr>
        <dsp:cNvPr id="0" name=""/>
        <dsp:cNvSpPr/>
      </dsp:nvSpPr>
      <dsp:spPr>
        <a:xfrm>
          <a:off x="6395178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79E186-A17C-45C0-BD1C-A423916FB083}">
      <dsp:nvSpPr>
        <dsp:cNvPr id="0" name=""/>
        <dsp:cNvSpPr/>
      </dsp:nvSpPr>
      <dsp:spPr>
        <a:xfrm>
          <a:off x="6395178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B76B629-3DF9-4EBC-B01B-E4BDF764E83A}">
      <dsp:nvSpPr>
        <dsp:cNvPr id="0" name=""/>
        <dsp:cNvSpPr/>
      </dsp:nvSpPr>
      <dsp:spPr>
        <a:xfrm>
          <a:off x="6395178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A179A5-478A-4AF1-AC8E-53E7E4CFF60F}">
      <dsp:nvSpPr>
        <dsp:cNvPr id="0" name=""/>
        <dsp:cNvSpPr/>
      </dsp:nvSpPr>
      <dsp:spPr>
        <a:xfrm>
          <a:off x="6440898" y="1248620"/>
          <a:ext cx="488132" cy="232306"/>
        </a:xfrm>
        <a:custGeom>
          <a:avLst/>
          <a:gdLst/>
          <a:ahLst/>
          <a:cxnLst/>
          <a:rect l="0" t="0" r="0" b="0"/>
          <a:pathLst>
            <a:path>
              <a:moveTo>
                <a:pt x="488132" y="0"/>
              </a:moveTo>
              <a:lnTo>
                <a:pt x="488132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91611B-9D85-4CA2-9076-26F3C87F238B}">
      <dsp:nvSpPr>
        <dsp:cNvPr id="0" name=""/>
        <dsp:cNvSpPr/>
      </dsp:nvSpPr>
      <dsp:spPr>
        <a:xfrm>
          <a:off x="5418912" y="5685749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688EE9-A6F6-42D5-924A-C6DE17FBE287}">
      <dsp:nvSpPr>
        <dsp:cNvPr id="0" name=""/>
        <dsp:cNvSpPr/>
      </dsp:nvSpPr>
      <dsp:spPr>
        <a:xfrm>
          <a:off x="5418912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6788A2-48C3-4454-B67F-C9002039D2D2}">
      <dsp:nvSpPr>
        <dsp:cNvPr id="0" name=""/>
        <dsp:cNvSpPr/>
      </dsp:nvSpPr>
      <dsp:spPr>
        <a:xfrm>
          <a:off x="5418912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4FA1106-89A2-4C28-BD42-42450BFC9FAD}">
      <dsp:nvSpPr>
        <dsp:cNvPr id="0" name=""/>
        <dsp:cNvSpPr/>
      </dsp:nvSpPr>
      <dsp:spPr>
        <a:xfrm>
          <a:off x="5418912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7E431A-2FE3-4D9F-A1C5-D3FEFD969A6A}">
      <dsp:nvSpPr>
        <dsp:cNvPr id="0" name=""/>
        <dsp:cNvSpPr/>
      </dsp:nvSpPr>
      <dsp:spPr>
        <a:xfrm>
          <a:off x="5418912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DE35FBD-194E-459D-903C-2C90BEA8A55A}">
      <dsp:nvSpPr>
        <dsp:cNvPr id="0" name=""/>
        <dsp:cNvSpPr/>
      </dsp:nvSpPr>
      <dsp:spPr>
        <a:xfrm>
          <a:off x="5418912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79E969-D0F0-44C4-8774-E48B418FC132}">
      <dsp:nvSpPr>
        <dsp:cNvPr id="0" name=""/>
        <dsp:cNvSpPr/>
      </dsp:nvSpPr>
      <dsp:spPr>
        <a:xfrm>
          <a:off x="5464632" y="1248620"/>
          <a:ext cx="1464398" cy="232306"/>
        </a:xfrm>
        <a:custGeom>
          <a:avLst/>
          <a:gdLst/>
          <a:ahLst/>
          <a:cxnLst/>
          <a:rect l="0" t="0" r="0" b="0"/>
          <a:pathLst>
            <a:path>
              <a:moveTo>
                <a:pt x="1464398" y="0"/>
              </a:moveTo>
              <a:lnTo>
                <a:pt x="1464398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0FE9F61-4A96-43D9-B6C3-FFA4D409FD1D}">
      <dsp:nvSpPr>
        <dsp:cNvPr id="0" name=""/>
        <dsp:cNvSpPr/>
      </dsp:nvSpPr>
      <dsp:spPr>
        <a:xfrm>
          <a:off x="3575598" y="422900"/>
          <a:ext cx="3353432" cy="318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4508"/>
              </a:lnTo>
              <a:lnTo>
                <a:pt x="3353432" y="244508"/>
              </a:lnTo>
              <a:lnTo>
                <a:pt x="3353432" y="318505"/>
              </a:lnTo>
            </a:path>
          </a:pathLst>
        </a:custGeom>
        <a:noFill/>
        <a:ln w="12700" cap="flat" cmpd="sng" algn="ctr">
          <a:solidFill>
            <a:schemeClr val="accent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49713FA-FC39-4978-AE8C-670EF2C24103}">
      <dsp:nvSpPr>
        <dsp:cNvPr id="0" name=""/>
        <dsp:cNvSpPr/>
      </dsp:nvSpPr>
      <dsp:spPr>
        <a:xfrm>
          <a:off x="4442646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6FB2C9-A3A2-4496-AA8D-6A0419BDC856}">
      <dsp:nvSpPr>
        <dsp:cNvPr id="0" name=""/>
        <dsp:cNvSpPr/>
      </dsp:nvSpPr>
      <dsp:spPr>
        <a:xfrm>
          <a:off x="4442646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9AA74D-65A4-4227-B709-94AA12A6EB60}">
      <dsp:nvSpPr>
        <dsp:cNvPr id="0" name=""/>
        <dsp:cNvSpPr/>
      </dsp:nvSpPr>
      <dsp:spPr>
        <a:xfrm>
          <a:off x="3512100" y="1248620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976265" y="158310"/>
              </a:lnTo>
              <a:lnTo>
                <a:pt x="976265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64C3675-43B9-4494-8518-C65D1C88085A}">
      <dsp:nvSpPr>
        <dsp:cNvPr id="0" name=""/>
        <dsp:cNvSpPr/>
      </dsp:nvSpPr>
      <dsp:spPr>
        <a:xfrm>
          <a:off x="3466380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DDFF51-19F8-4E52-BEBB-CFBAB4E8C120}">
      <dsp:nvSpPr>
        <dsp:cNvPr id="0" name=""/>
        <dsp:cNvSpPr/>
      </dsp:nvSpPr>
      <dsp:spPr>
        <a:xfrm>
          <a:off x="3466380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446A60-5305-404E-BEBD-F1415C3A98E9}">
      <dsp:nvSpPr>
        <dsp:cNvPr id="0" name=""/>
        <dsp:cNvSpPr/>
      </dsp:nvSpPr>
      <dsp:spPr>
        <a:xfrm>
          <a:off x="3466380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369003-5A67-49B5-B505-95351018FCE1}">
      <dsp:nvSpPr>
        <dsp:cNvPr id="0" name=""/>
        <dsp:cNvSpPr/>
      </dsp:nvSpPr>
      <dsp:spPr>
        <a:xfrm>
          <a:off x="3466380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3FB3BE-177F-479D-8A90-3486033DA531}">
      <dsp:nvSpPr>
        <dsp:cNvPr id="0" name=""/>
        <dsp:cNvSpPr/>
      </dsp:nvSpPr>
      <dsp:spPr>
        <a:xfrm>
          <a:off x="2535834" y="1988141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976265" y="158310"/>
              </a:lnTo>
              <a:lnTo>
                <a:pt x="976265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D35F46-B0DE-47D1-8159-C1F1A60AFF49}">
      <dsp:nvSpPr>
        <dsp:cNvPr id="0" name=""/>
        <dsp:cNvSpPr/>
      </dsp:nvSpPr>
      <dsp:spPr>
        <a:xfrm>
          <a:off x="2490114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1A9651-2F85-4E57-87AF-5EA1FF3F40E9}">
      <dsp:nvSpPr>
        <dsp:cNvPr id="0" name=""/>
        <dsp:cNvSpPr/>
      </dsp:nvSpPr>
      <dsp:spPr>
        <a:xfrm>
          <a:off x="2490114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2995DD-B486-4D17-9E81-0C7AFB4544B9}">
      <dsp:nvSpPr>
        <dsp:cNvPr id="0" name=""/>
        <dsp:cNvSpPr/>
      </dsp:nvSpPr>
      <dsp:spPr>
        <a:xfrm>
          <a:off x="2490114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D13504C-CC05-428F-8E8A-A5006A40B147}">
      <dsp:nvSpPr>
        <dsp:cNvPr id="0" name=""/>
        <dsp:cNvSpPr/>
      </dsp:nvSpPr>
      <dsp:spPr>
        <a:xfrm>
          <a:off x="2490114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67810B-53DE-48EE-A654-09CBF8B0EE05}">
      <dsp:nvSpPr>
        <dsp:cNvPr id="0" name=""/>
        <dsp:cNvSpPr/>
      </dsp:nvSpPr>
      <dsp:spPr>
        <a:xfrm>
          <a:off x="2490114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620EDB-B62A-45EF-9058-7B7FBBCDAA0F}">
      <dsp:nvSpPr>
        <dsp:cNvPr id="0" name=""/>
        <dsp:cNvSpPr/>
      </dsp:nvSpPr>
      <dsp:spPr>
        <a:xfrm>
          <a:off x="1559568" y="1988141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976265" y="0"/>
              </a:moveTo>
              <a:lnTo>
                <a:pt x="976265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18B2D74-83E1-4D37-8CC9-7054023C1FB9}">
      <dsp:nvSpPr>
        <dsp:cNvPr id="0" name=""/>
        <dsp:cNvSpPr/>
      </dsp:nvSpPr>
      <dsp:spPr>
        <a:xfrm>
          <a:off x="2535834" y="1248620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976265" y="0"/>
              </a:moveTo>
              <a:lnTo>
                <a:pt x="976265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745A8B-443C-4806-9600-333376881BA4}">
      <dsp:nvSpPr>
        <dsp:cNvPr id="0" name=""/>
        <dsp:cNvSpPr/>
      </dsp:nvSpPr>
      <dsp:spPr>
        <a:xfrm>
          <a:off x="3466380" y="422900"/>
          <a:ext cx="91440" cy="318505"/>
        </a:xfrm>
        <a:custGeom>
          <a:avLst/>
          <a:gdLst/>
          <a:ahLst/>
          <a:cxnLst/>
          <a:rect l="0" t="0" r="0" b="0"/>
          <a:pathLst>
            <a:path>
              <a:moveTo>
                <a:pt x="109218" y="0"/>
              </a:moveTo>
              <a:lnTo>
                <a:pt x="109218" y="244508"/>
              </a:lnTo>
              <a:lnTo>
                <a:pt x="45720" y="244508"/>
              </a:lnTo>
              <a:lnTo>
                <a:pt x="45720" y="318505"/>
              </a:lnTo>
            </a:path>
          </a:pathLst>
        </a:custGeom>
        <a:noFill/>
        <a:ln w="12700" cap="flat" cmpd="sng" algn="ctr">
          <a:solidFill>
            <a:schemeClr val="accent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CCE048-6463-48E9-9D6E-773B7548D4B1}">
      <dsp:nvSpPr>
        <dsp:cNvPr id="0" name=""/>
        <dsp:cNvSpPr/>
      </dsp:nvSpPr>
      <dsp:spPr>
        <a:xfrm>
          <a:off x="537582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668C00-6E4E-4943-AD0A-425A65A0CB84}">
      <dsp:nvSpPr>
        <dsp:cNvPr id="0" name=""/>
        <dsp:cNvSpPr/>
      </dsp:nvSpPr>
      <dsp:spPr>
        <a:xfrm>
          <a:off x="537582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48512E-9D65-4E7D-AAE2-5C8AFE965C10}">
      <dsp:nvSpPr>
        <dsp:cNvPr id="0" name=""/>
        <dsp:cNvSpPr/>
      </dsp:nvSpPr>
      <dsp:spPr>
        <a:xfrm>
          <a:off x="537582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CD9567-05AC-47E8-A92E-00C296F9D146}">
      <dsp:nvSpPr>
        <dsp:cNvPr id="0" name=""/>
        <dsp:cNvSpPr/>
      </dsp:nvSpPr>
      <dsp:spPr>
        <a:xfrm>
          <a:off x="537582" y="1248620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409FD4-39CA-4168-BF87-C1D381130E5C}">
      <dsp:nvSpPr>
        <dsp:cNvPr id="0" name=""/>
        <dsp:cNvSpPr/>
      </dsp:nvSpPr>
      <dsp:spPr>
        <a:xfrm>
          <a:off x="583302" y="422900"/>
          <a:ext cx="2992296" cy="318505"/>
        </a:xfrm>
        <a:custGeom>
          <a:avLst/>
          <a:gdLst/>
          <a:ahLst/>
          <a:cxnLst/>
          <a:rect l="0" t="0" r="0" b="0"/>
          <a:pathLst>
            <a:path>
              <a:moveTo>
                <a:pt x="2992296" y="0"/>
              </a:moveTo>
              <a:lnTo>
                <a:pt x="2992296" y="244508"/>
              </a:lnTo>
              <a:lnTo>
                <a:pt x="0" y="244508"/>
              </a:lnTo>
              <a:lnTo>
                <a:pt x="0" y="318505"/>
              </a:lnTo>
            </a:path>
          </a:pathLst>
        </a:custGeom>
        <a:noFill/>
        <a:ln w="12700" cap="flat" cmpd="sng" algn="ctr">
          <a:solidFill>
            <a:schemeClr val="accent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2F6DA5-6D10-423E-A7D7-CD3120C5FE5A}">
      <dsp:nvSpPr>
        <dsp:cNvPr id="0" name=""/>
        <dsp:cNvSpPr/>
      </dsp:nvSpPr>
      <dsp:spPr>
        <a:xfrm>
          <a:off x="3176217" y="-843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B6A10077-F61A-4AB0-868D-ABC661D8B165}">
      <dsp:nvSpPr>
        <dsp:cNvPr id="0" name=""/>
        <dsp:cNvSpPr/>
      </dsp:nvSpPr>
      <dsp:spPr>
        <a:xfrm>
          <a:off x="3264968" y="0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Descriptive statistics</a:t>
          </a:r>
        </a:p>
      </dsp:txBody>
      <dsp:txXfrm>
        <a:off x="3279824" y="14856"/>
        <a:ext cx="769051" cy="477502"/>
      </dsp:txXfrm>
    </dsp:sp>
    <dsp:sp modelId="{95031308-58DB-4DC3-80F1-0C88BBEC370E}">
      <dsp:nvSpPr>
        <dsp:cNvPr id="0" name=""/>
        <dsp:cNvSpPr/>
      </dsp:nvSpPr>
      <dsp:spPr>
        <a:xfrm>
          <a:off x="183921" y="741405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69A1FBA-2E14-49EB-ACE6-0F7D4F6D2A22}">
      <dsp:nvSpPr>
        <dsp:cNvPr id="0" name=""/>
        <dsp:cNvSpPr/>
      </dsp:nvSpPr>
      <dsp:spPr>
        <a:xfrm>
          <a:off x="272672" y="825719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Tabular</a:t>
          </a:r>
        </a:p>
      </dsp:txBody>
      <dsp:txXfrm>
        <a:off x="287528" y="840575"/>
        <a:ext cx="769051" cy="477502"/>
      </dsp:txXfrm>
    </dsp:sp>
    <dsp:sp modelId="{55579B05-F1E6-412D-A503-FBEBF1FD9E92}">
      <dsp:nvSpPr>
        <dsp:cNvPr id="0" name=""/>
        <dsp:cNvSpPr/>
      </dsp:nvSpPr>
      <dsp:spPr>
        <a:xfrm>
          <a:off x="183921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81C7178-759A-428B-B5C6-4E964E4030DC}">
      <dsp:nvSpPr>
        <dsp:cNvPr id="0" name=""/>
        <dsp:cNvSpPr/>
      </dsp:nvSpPr>
      <dsp:spPr>
        <a:xfrm>
          <a:off x="272672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One-way classification</a:t>
          </a:r>
        </a:p>
      </dsp:txBody>
      <dsp:txXfrm>
        <a:off x="287528" y="1580097"/>
        <a:ext cx="769051" cy="477502"/>
      </dsp:txXfrm>
    </dsp:sp>
    <dsp:sp modelId="{DDF0E4DC-40E8-4175-A6F0-169BEC11EEE5}">
      <dsp:nvSpPr>
        <dsp:cNvPr id="0" name=""/>
        <dsp:cNvSpPr/>
      </dsp:nvSpPr>
      <dsp:spPr>
        <a:xfrm>
          <a:off x="183921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3DE411C-3B1B-4E56-BFDE-6DAB88E5D3AB}">
      <dsp:nvSpPr>
        <dsp:cNvPr id="0" name=""/>
        <dsp:cNvSpPr/>
      </dsp:nvSpPr>
      <dsp:spPr>
        <a:xfrm>
          <a:off x="272672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two way classification</a:t>
          </a:r>
        </a:p>
      </dsp:txBody>
      <dsp:txXfrm>
        <a:off x="287528" y="2319618"/>
        <a:ext cx="769051" cy="477502"/>
      </dsp:txXfrm>
    </dsp:sp>
    <dsp:sp modelId="{5B23C146-FA38-41C6-8214-0517B7308EBB}">
      <dsp:nvSpPr>
        <dsp:cNvPr id="0" name=""/>
        <dsp:cNvSpPr/>
      </dsp:nvSpPr>
      <dsp:spPr>
        <a:xfrm>
          <a:off x="183921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5D07A771-3432-4A17-9703-BC07FA0313AC}">
      <dsp:nvSpPr>
        <dsp:cNvPr id="0" name=""/>
        <dsp:cNvSpPr/>
      </dsp:nvSpPr>
      <dsp:spPr>
        <a:xfrm>
          <a:off x="272672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one-way table</a:t>
          </a:r>
        </a:p>
      </dsp:txBody>
      <dsp:txXfrm>
        <a:off x="287528" y="3059140"/>
        <a:ext cx="769051" cy="477502"/>
      </dsp:txXfrm>
    </dsp:sp>
    <dsp:sp modelId="{08787CFA-148B-449B-B55C-705B96DAA8F6}">
      <dsp:nvSpPr>
        <dsp:cNvPr id="0" name=""/>
        <dsp:cNvSpPr/>
      </dsp:nvSpPr>
      <dsp:spPr>
        <a:xfrm>
          <a:off x="183921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28C3328-5EB5-48A8-BA51-929DB33DBFAA}">
      <dsp:nvSpPr>
        <dsp:cNvPr id="0" name=""/>
        <dsp:cNvSpPr/>
      </dsp:nvSpPr>
      <dsp:spPr>
        <a:xfrm>
          <a:off x="272672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two way table</a:t>
          </a:r>
        </a:p>
      </dsp:txBody>
      <dsp:txXfrm>
        <a:off x="287528" y="3798661"/>
        <a:ext cx="769051" cy="477502"/>
      </dsp:txXfrm>
    </dsp:sp>
    <dsp:sp modelId="{9C810C53-50EF-435A-BCB3-B9A461DF7E13}">
      <dsp:nvSpPr>
        <dsp:cNvPr id="0" name=""/>
        <dsp:cNvSpPr/>
      </dsp:nvSpPr>
      <dsp:spPr>
        <a:xfrm>
          <a:off x="3112719" y="741405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2408FD33-06A3-4B27-94F0-1214965F10D8}">
      <dsp:nvSpPr>
        <dsp:cNvPr id="0" name=""/>
        <dsp:cNvSpPr/>
      </dsp:nvSpPr>
      <dsp:spPr>
        <a:xfrm>
          <a:off x="3201470" y="825719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group</a:t>
          </a:r>
        </a:p>
      </dsp:txBody>
      <dsp:txXfrm>
        <a:off x="3216326" y="840575"/>
        <a:ext cx="769051" cy="477502"/>
      </dsp:txXfrm>
    </dsp:sp>
    <dsp:sp modelId="{BB25D0E2-E7C2-49BA-82C7-EBD35AAA68BE}">
      <dsp:nvSpPr>
        <dsp:cNvPr id="0" name=""/>
        <dsp:cNvSpPr/>
      </dsp:nvSpPr>
      <dsp:spPr>
        <a:xfrm>
          <a:off x="2136453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C612C8A-68E9-4B91-BB63-A9AAB75BA86B}">
      <dsp:nvSpPr>
        <dsp:cNvPr id="0" name=""/>
        <dsp:cNvSpPr/>
      </dsp:nvSpPr>
      <dsp:spPr>
        <a:xfrm>
          <a:off x="2225204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graphical representation</a:t>
          </a:r>
        </a:p>
      </dsp:txBody>
      <dsp:txXfrm>
        <a:off x="2240060" y="1580097"/>
        <a:ext cx="769051" cy="477502"/>
      </dsp:txXfrm>
    </dsp:sp>
    <dsp:sp modelId="{9C2F0B0A-C5A1-4EF1-A5F6-3D8AB8030836}">
      <dsp:nvSpPr>
        <dsp:cNvPr id="0" name=""/>
        <dsp:cNvSpPr/>
      </dsp:nvSpPr>
      <dsp:spPr>
        <a:xfrm>
          <a:off x="1160187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F07C6C13-1B90-4D74-A486-82D71CF1A59A}">
      <dsp:nvSpPr>
        <dsp:cNvPr id="0" name=""/>
        <dsp:cNvSpPr/>
      </dsp:nvSpPr>
      <dsp:spPr>
        <a:xfrm>
          <a:off x="1248938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pie chart</a:t>
          </a:r>
        </a:p>
      </dsp:txBody>
      <dsp:txXfrm>
        <a:off x="1263794" y="2319618"/>
        <a:ext cx="769051" cy="477502"/>
      </dsp:txXfrm>
    </dsp:sp>
    <dsp:sp modelId="{100EE266-0803-4E83-A719-9E830FF588EB}">
      <dsp:nvSpPr>
        <dsp:cNvPr id="0" name=""/>
        <dsp:cNvSpPr/>
      </dsp:nvSpPr>
      <dsp:spPr>
        <a:xfrm>
          <a:off x="2136453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38474A55-1722-4395-ABEE-6D6409463886}">
      <dsp:nvSpPr>
        <dsp:cNvPr id="0" name=""/>
        <dsp:cNvSpPr/>
      </dsp:nvSpPr>
      <dsp:spPr>
        <a:xfrm>
          <a:off x="2225204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bar charrts</a:t>
          </a:r>
        </a:p>
      </dsp:txBody>
      <dsp:txXfrm>
        <a:off x="2240060" y="2319618"/>
        <a:ext cx="769051" cy="477502"/>
      </dsp:txXfrm>
    </dsp:sp>
    <dsp:sp modelId="{6AEBBDEF-4A2E-4E08-B45F-08AD1EEB4C85}">
      <dsp:nvSpPr>
        <dsp:cNvPr id="0" name=""/>
        <dsp:cNvSpPr/>
      </dsp:nvSpPr>
      <dsp:spPr>
        <a:xfrm>
          <a:off x="2136453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E27865A6-41EE-4BAF-8C8E-CC655CC474E5}">
      <dsp:nvSpPr>
        <dsp:cNvPr id="0" name=""/>
        <dsp:cNvSpPr/>
      </dsp:nvSpPr>
      <dsp:spPr>
        <a:xfrm>
          <a:off x="2225204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simple bar chart</a:t>
          </a:r>
        </a:p>
      </dsp:txBody>
      <dsp:txXfrm>
        <a:off x="2240060" y="3059140"/>
        <a:ext cx="769051" cy="477502"/>
      </dsp:txXfrm>
    </dsp:sp>
    <dsp:sp modelId="{CD98F43C-2F68-41EC-89AB-5E59A236C460}">
      <dsp:nvSpPr>
        <dsp:cNvPr id="0" name=""/>
        <dsp:cNvSpPr/>
      </dsp:nvSpPr>
      <dsp:spPr>
        <a:xfrm>
          <a:off x="2136453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4BD60E90-7576-4317-BE95-686511B5AB44}">
      <dsp:nvSpPr>
        <dsp:cNvPr id="0" name=""/>
        <dsp:cNvSpPr/>
      </dsp:nvSpPr>
      <dsp:spPr>
        <a:xfrm>
          <a:off x="2225204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multiple bar chart</a:t>
          </a:r>
        </a:p>
      </dsp:txBody>
      <dsp:txXfrm>
        <a:off x="2240060" y="3798661"/>
        <a:ext cx="769051" cy="477502"/>
      </dsp:txXfrm>
    </dsp:sp>
    <dsp:sp modelId="{72202C8E-6E86-4FB1-A762-99CA221E252D}">
      <dsp:nvSpPr>
        <dsp:cNvPr id="0" name=""/>
        <dsp:cNvSpPr/>
      </dsp:nvSpPr>
      <dsp:spPr>
        <a:xfrm>
          <a:off x="2136453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76F4B146-619E-4429-A107-C03FDD83A217}">
      <dsp:nvSpPr>
        <dsp:cNvPr id="0" name=""/>
        <dsp:cNvSpPr/>
      </dsp:nvSpPr>
      <dsp:spPr>
        <a:xfrm>
          <a:off x="2225204" y="4523327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component bar chart</a:t>
          </a:r>
        </a:p>
      </dsp:txBody>
      <dsp:txXfrm>
        <a:off x="2240060" y="4538183"/>
        <a:ext cx="769051" cy="477502"/>
      </dsp:txXfrm>
    </dsp:sp>
    <dsp:sp modelId="{6F899B7B-3D51-4A0A-B828-1ECC4C69B44C}">
      <dsp:nvSpPr>
        <dsp:cNvPr id="0" name=""/>
        <dsp:cNvSpPr/>
      </dsp:nvSpPr>
      <dsp:spPr>
        <a:xfrm>
          <a:off x="2136453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605457A4-7334-41AD-85CB-E955A15EBF00}">
      <dsp:nvSpPr>
        <dsp:cNvPr id="0" name=""/>
        <dsp:cNvSpPr/>
      </dsp:nvSpPr>
      <dsp:spPr>
        <a:xfrm>
          <a:off x="2225204" y="5262848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rectangurar bar chart</a:t>
          </a:r>
        </a:p>
      </dsp:txBody>
      <dsp:txXfrm>
        <a:off x="2240060" y="5277704"/>
        <a:ext cx="769051" cy="477502"/>
      </dsp:txXfrm>
    </dsp:sp>
    <dsp:sp modelId="{0D4568A0-DD1A-4E9D-958A-B10EEE16FAF5}">
      <dsp:nvSpPr>
        <dsp:cNvPr id="0" name=""/>
        <dsp:cNvSpPr/>
      </dsp:nvSpPr>
      <dsp:spPr>
        <a:xfrm>
          <a:off x="3112719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D741019-E507-4FD3-BB23-F18070463386}">
      <dsp:nvSpPr>
        <dsp:cNvPr id="0" name=""/>
        <dsp:cNvSpPr/>
      </dsp:nvSpPr>
      <dsp:spPr>
        <a:xfrm>
          <a:off x="3201470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line chart</a:t>
          </a:r>
        </a:p>
      </dsp:txBody>
      <dsp:txXfrm>
        <a:off x="3216326" y="2319618"/>
        <a:ext cx="769051" cy="477502"/>
      </dsp:txXfrm>
    </dsp:sp>
    <dsp:sp modelId="{7EFA2117-9DB5-4919-BC15-D43A4C3BD562}">
      <dsp:nvSpPr>
        <dsp:cNvPr id="0" name=""/>
        <dsp:cNvSpPr/>
      </dsp:nvSpPr>
      <dsp:spPr>
        <a:xfrm>
          <a:off x="3112719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F13BABAF-8234-4D12-A12A-756DC316FD74}">
      <dsp:nvSpPr>
        <dsp:cNvPr id="0" name=""/>
        <dsp:cNvSpPr/>
      </dsp:nvSpPr>
      <dsp:spPr>
        <a:xfrm>
          <a:off x="3201470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historigram</a:t>
          </a:r>
        </a:p>
      </dsp:txBody>
      <dsp:txXfrm>
        <a:off x="3216326" y="3059140"/>
        <a:ext cx="769051" cy="477502"/>
      </dsp:txXfrm>
    </dsp:sp>
    <dsp:sp modelId="{5FD20257-0D87-42E4-B3A5-B57D38DC9D06}">
      <dsp:nvSpPr>
        <dsp:cNvPr id="0" name=""/>
        <dsp:cNvSpPr/>
      </dsp:nvSpPr>
      <dsp:spPr>
        <a:xfrm>
          <a:off x="3112719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E4AC3E2-6657-41DF-8733-7918361183B9}">
      <dsp:nvSpPr>
        <dsp:cNvPr id="0" name=""/>
        <dsp:cNvSpPr/>
      </dsp:nvSpPr>
      <dsp:spPr>
        <a:xfrm>
          <a:off x="3201470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scatter plot</a:t>
          </a:r>
        </a:p>
      </dsp:txBody>
      <dsp:txXfrm>
        <a:off x="3216326" y="3798661"/>
        <a:ext cx="769051" cy="477502"/>
      </dsp:txXfrm>
    </dsp:sp>
    <dsp:sp modelId="{7F58835A-0C5B-4099-95DE-17BC556926A2}">
      <dsp:nvSpPr>
        <dsp:cNvPr id="0" name=""/>
        <dsp:cNvSpPr/>
      </dsp:nvSpPr>
      <dsp:spPr>
        <a:xfrm>
          <a:off x="3112719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5190530E-9DDF-4736-AADC-28C495A91927}">
      <dsp:nvSpPr>
        <dsp:cNvPr id="0" name=""/>
        <dsp:cNvSpPr/>
      </dsp:nvSpPr>
      <dsp:spPr>
        <a:xfrm>
          <a:off x="3201470" y="4523327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frequency polygon</a:t>
          </a:r>
        </a:p>
      </dsp:txBody>
      <dsp:txXfrm>
        <a:off x="3216326" y="4538183"/>
        <a:ext cx="769051" cy="477502"/>
      </dsp:txXfrm>
    </dsp:sp>
    <dsp:sp modelId="{E9520423-77C1-4FDE-88B6-916B0F5D5903}">
      <dsp:nvSpPr>
        <dsp:cNvPr id="0" name=""/>
        <dsp:cNvSpPr/>
      </dsp:nvSpPr>
      <dsp:spPr>
        <a:xfrm>
          <a:off x="3112719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D8BFF0AD-66DE-442B-8641-9B0595D57D8C}">
      <dsp:nvSpPr>
        <dsp:cNvPr id="0" name=""/>
        <dsp:cNvSpPr/>
      </dsp:nvSpPr>
      <dsp:spPr>
        <a:xfrm>
          <a:off x="3201470" y="5262848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ogive</a:t>
          </a:r>
        </a:p>
      </dsp:txBody>
      <dsp:txXfrm>
        <a:off x="3216326" y="5277704"/>
        <a:ext cx="769051" cy="477502"/>
      </dsp:txXfrm>
    </dsp:sp>
    <dsp:sp modelId="{E087D5CC-AF59-4EDA-A0FE-151B40DE4311}">
      <dsp:nvSpPr>
        <dsp:cNvPr id="0" name=""/>
        <dsp:cNvSpPr/>
      </dsp:nvSpPr>
      <dsp:spPr>
        <a:xfrm>
          <a:off x="4088985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BB6E5D7-61ED-48DA-8D33-50CB68011C07}">
      <dsp:nvSpPr>
        <dsp:cNvPr id="0" name=""/>
        <dsp:cNvSpPr/>
      </dsp:nvSpPr>
      <dsp:spPr>
        <a:xfrm>
          <a:off x="4177736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Frequency chart</a:t>
          </a:r>
        </a:p>
      </dsp:txBody>
      <dsp:txXfrm>
        <a:off x="4192592" y="1580097"/>
        <a:ext cx="769051" cy="477502"/>
      </dsp:txXfrm>
    </dsp:sp>
    <dsp:sp modelId="{6778EF30-A4F0-4833-8D7F-2BDCD54BF913}">
      <dsp:nvSpPr>
        <dsp:cNvPr id="0" name=""/>
        <dsp:cNvSpPr/>
      </dsp:nvSpPr>
      <dsp:spPr>
        <a:xfrm>
          <a:off x="4088985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5C6439D5-3417-48E1-B3F3-56477265DF1E}">
      <dsp:nvSpPr>
        <dsp:cNvPr id="0" name=""/>
        <dsp:cNvSpPr/>
      </dsp:nvSpPr>
      <dsp:spPr>
        <a:xfrm>
          <a:off x="4177736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Histogram</a:t>
          </a:r>
        </a:p>
      </dsp:txBody>
      <dsp:txXfrm>
        <a:off x="4192592" y="2319618"/>
        <a:ext cx="769051" cy="477502"/>
      </dsp:txXfrm>
    </dsp:sp>
    <dsp:sp modelId="{51111A0B-7D00-4900-8F88-DFE15B7B8BD3}">
      <dsp:nvSpPr>
        <dsp:cNvPr id="0" name=""/>
        <dsp:cNvSpPr/>
      </dsp:nvSpPr>
      <dsp:spPr>
        <a:xfrm>
          <a:off x="4088985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B926D78-E5FA-42DA-8019-30329AE0C39F}">
      <dsp:nvSpPr>
        <dsp:cNvPr id="0" name=""/>
        <dsp:cNvSpPr/>
      </dsp:nvSpPr>
      <dsp:spPr>
        <a:xfrm>
          <a:off x="4177736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frequency polygon</a:t>
          </a:r>
        </a:p>
      </dsp:txBody>
      <dsp:txXfrm>
        <a:off x="4192592" y="3059140"/>
        <a:ext cx="769051" cy="477502"/>
      </dsp:txXfrm>
    </dsp:sp>
    <dsp:sp modelId="{70564732-B6EA-43BE-AC74-93B46550B2AF}">
      <dsp:nvSpPr>
        <dsp:cNvPr id="0" name=""/>
        <dsp:cNvSpPr/>
      </dsp:nvSpPr>
      <dsp:spPr>
        <a:xfrm>
          <a:off x="6529650" y="741405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2AEFF878-0DD9-4364-9E02-A230876AF36E}">
      <dsp:nvSpPr>
        <dsp:cNvPr id="0" name=""/>
        <dsp:cNvSpPr/>
      </dsp:nvSpPr>
      <dsp:spPr>
        <a:xfrm>
          <a:off x="6618401" y="825719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numarical</a:t>
          </a:r>
        </a:p>
      </dsp:txBody>
      <dsp:txXfrm>
        <a:off x="6633257" y="840575"/>
        <a:ext cx="769051" cy="477502"/>
      </dsp:txXfrm>
    </dsp:sp>
    <dsp:sp modelId="{4DD4FB4B-5AC9-4F90-B66B-9C2D6B8EDF82}">
      <dsp:nvSpPr>
        <dsp:cNvPr id="0" name=""/>
        <dsp:cNvSpPr/>
      </dsp:nvSpPr>
      <dsp:spPr>
        <a:xfrm>
          <a:off x="5065251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FE1D3E8C-46F5-4D90-91DF-60E08ADCC175}">
      <dsp:nvSpPr>
        <dsp:cNvPr id="0" name=""/>
        <dsp:cNvSpPr/>
      </dsp:nvSpPr>
      <dsp:spPr>
        <a:xfrm>
          <a:off x="5154002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centre</a:t>
          </a:r>
        </a:p>
      </dsp:txBody>
      <dsp:txXfrm>
        <a:off x="5168858" y="1580097"/>
        <a:ext cx="769051" cy="477502"/>
      </dsp:txXfrm>
    </dsp:sp>
    <dsp:sp modelId="{81197918-FD57-43F3-9C0F-1EEC935F1748}">
      <dsp:nvSpPr>
        <dsp:cNvPr id="0" name=""/>
        <dsp:cNvSpPr/>
      </dsp:nvSpPr>
      <dsp:spPr>
        <a:xfrm>
          <a:off x="5065251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197FACC-6A6C-43CB-8972-AC9A77BE4E0E}">
      <dsp:nvSpPr>
        <dsp:cNvPr id="0" name=""/>
        <dsp:cNvSpPr/>
      </dsp:nvSpPr>
      <dsp:spPr>
        <a:xfrm>
          <a:off x="5154002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mean</a:t>
          </a:r>
        </a:p>
      </dsp:txBody>
      <dsp:txXfrm>
        <a:off x="5168858" y="2319618"/>
        <a:ext cx="769051" cy="477502"/>
      </dsp:txXfrm>
    </dsp:sp>
    <dsp:sp modelId="{25F958C9-17B0-424C-B436-B37B88440F82}">
      <dsp:nvSpPr>
        <dsp:cNvPr id="0" name=""/>
        <dsp:cNvSpPr/>
      </dsp:nvSpPr>
      <dsp:spPr>
        <a:xfrm>
          <a:off x="5065251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1AAC46C-48FE-4FCA-9933-F21B7287AE8A}">
      <dsp:nvSpPr>
        <dsp:cNvPr id="0" name=""/>
        <dsp:cNvSpPr/>
      </dsp:nvSpPr>
      <dsp:spPr>
        <a:xfrm>
          <a:off x="5154002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median</a:t>
          </a:r>
        </a:p>
      </dsp:txBody>
      <dsp:txXfrm>
        <a:off x="5168858" y="3059140"/>
        <a:ext cx="769051" cy="477502"/>
      </dsp:txXfrm>
    </dsp:sp>
    <dsp:sp modelId="{60E88515-E67E-4B56-879B-C3698F273B29}">
      <dsp:nvSpPr>
        <dsp:cNvPr id="0" name=""/>
        <dsp:cNvSpPr/>
      </dsp:nvSpPr>
      <dsp:spPr>
        <a:xfrm>
          <a:off x="5065251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3BB34AA-7A28-457C-9F67-B6DCE272D8C5}">
      <dsp:nvSpPr>
        <dsp:cNvPr id="0" name=""/>
        <dsp:cNvSpPr/>
      </dsp:nvSpPr>
      <dsp:spPr>
        <a:xfrm>
          <a:off x="5154002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mode</a:t>
          </a:r>
        </a:p>
      </dsp:txBody>
      <dsp:txXfrm>
        <a:off x="5168858" y="3798661"/>
        <a:ext cx="769051" cy="477502"/>
      </dsp:txXfrm>
    </dsp:sp>
    <dsp:sp modelId="{C85B7BB2-DCA9-436E-8F3F-0337602F89F6}">
      <dsp:nvSpPr>
        <dsp:cNvPr id="0" name=""/>
        <dsp:cNvSpPr/>
      </dsp:nvSpPr>
      <dsp:spPr>
        <a:xfrm>
          <a:off x="5065251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C8D2932D-D2AD-4E67-B65C-876EF4101F30}">
      <dsp:nvSpPr>
        <dsp:cNvPr id="0" name=""/>
        <dsp:cNvSpPr/>
      </dsp:nvSpPr>
      <dsp:spPr>
        <a:xfrm>
          <a:off x="5154002" y="4523327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G.M</a:t>
          </a:r>
        </a:p>
      </dsp:txBody>
      <dsp:txXfrm>
        <a:off x="5168858" y="4538183"/>
        <a:ext cx="769051" cy="477502"/>
      </dsp:txXfrm>
    </dsp:sp>
    <dsp:sp modelId="{7292F3E1-F15F-43A1-B806-CB46CFB59341}">
      <dsp:nvSpPr>
        <dsp:cNvPr id="0" name=""/>
        <dsp:cNvSpPr/>
      </dsp:nvSpPr>
      <dsp:spPr>
        <a:xfrm>
          <a:off x="5065251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C56E4873-694B-47B5-9AFF-16CEA65776B9}">
      <dsp:nvSpPr>
        <dsp:cNvPr id="0" name=""/>
        <dsp:cNvSpPr/>
      </dsp:nvSpPr>
      <dsp:spPr>
        <a:xfrm>
          <a:off x="5154002" y="5262848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H.M</a:t>
          </a:r>
        </a:p>
      </dsp:txBody>
      <dsp:txXfrm>
        <a:off x="5168858" y="5277704"/>
        <a:ext cx="769051" cy="477502"/>
      </dsp:txXfrm>
    </dsp:sp>
    <dsp:sp modelId="{6AFEE42A-E99F-4ABE-96C2-F5FE13376F38}">
      <dsp:nvSpPr>
        <dsp:cNvPr id="0" name=""/>
        <dsp:cNvSpPr/>
      </dsp:nvSpPr>
      <dsp:spPr>
        <a:xfrm>
          <a:off x="5065251" y="5918056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3B2F02C4-F007-4DF3-8841-BBA082FB3B10}">
      <dsp:nvSpPr>
        <dsp:cNvPr id="0" name=""/>
        <dsp:cNvSpPr/>
      </dsp:nvSpPr>
      <dsp:spPr>
        <a:xfrm>
          <a:off x="5154002" y="6002370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T.M</a:t>
          </a:r>
        </a:p>
      </dsp:txBody>
      <dsp:txXfrm>
        <a:off x="5168858" y="6017226"/>
        <a:ext cx="769051" cy="477502"/>
      </dsp:txXfrm>
    </dsp:sp>
    <dsp:sp modelId="{204B3A2A-A9D7-4F9F-B28B-D5E0F9560872}">
      <dsp:nvSpPr>
        <dsp:cNvPr id="0" name=""/>
        <dsp:cNvSpPr/>
      </dsp:nvSpPr>
      <dsp:spPr>
        <a:xfrm>
          <a:off x="6041517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BD9DDB0-787A-492F-B728-2F9E83271353}">
      <dsp:nvSpPr>
        <dsp:cNvPr id="0" name=""/>
        <dsp:cNvSpPr/>
      </dsp:nvSpPr>
      <dsp:spPr>
        <a:xfrm>
          <a:off x="6130268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imp points</a:t>
          </a:r>
        </a:p>
      </dsp:txBody>
      <dsp:txXfrm>
        <a:off x="6145124" y="1580097"/>
        <a:ext cx="769051" cy="477502"/>
      </dsp:txXfrm>
    </dsp:sp>
    <dsp:sp modelId="{0A9FA660-62BA-415D-AAF0-072DDF6B929B}">
      <dsp:nvSpPr>
        <dsp:cNvPr id="0" name=""/>
        <dsp:cNvSpPr/>
      </dsp:nvSpPr>
      <dsp:spPr>
        <a:xfrm>
          <a:off x="6041517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508A005-EDB9-4C85-9EA9-363D8A298BCC}">
      <dsp:nvSpPr>
        <dsp:cNvPr id="0" name=""/>
        <dsp:cNvSpPr/>
      </dsp:nvSpPr>
      <dsp:spPr>
        <a:xfrm>
          <a:off x="6130268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Quartile</a:t>
          </a:r>
        </a:p>
      </dsp:txBody>
      <dsp:txXfrm>
        <a:off x="6145124" y="2319618"/>
        <a:ext cx="769051" cy="477502"/>
      </dsp:txXfrm>
    </dsp:sp>
    <dsp:sp modelId="{11780903-E577-4686-8819-7655907D9463}">
      <dsp:nvSpPr>
        <dsp:cNvPr id="0" name=""/>
        <dsp:cNvSpPr/>
      </dsp:nvSpPr>
      <dsp:spPr>
        <a:xfrm>
          <a:off x="6041517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FF957FED-5A9D-46C0-99A4-CDA150C0949E}">
      <dsp:nvSpPr>
        <dsp:cNvPr id="0" name=""/>
        <dsp:cNvSpPr/>
      </dsp:nvSpPr>
      <dsp:spPr>
        <a:xfrm>
          <a:off x="6130268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percentile</a:t>
          </a:r>
        </a:p>
      </dsp:txBody>
      <dsp:txXfrm>
        <a:off x="6145124" y="3059140"/>
        <a:ext cx="769051" cy="477502"/>
      </dsp:txXfrm>
    </dsp:sp>
    <dsp:sp modelId="{7C1C870F-F7D8-4E77-A836-FBCE19DA4264}">
      <dsp:nvSpPr>
        <dsp:cNvPr id="0" name=""/>
        <dsp:cNvSpPr/>
      </dsp:nvSpPr>
      <dsp:spPr>
        <a:xfrm>
          <a:off x="6041517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9F25F101-37D6-4C7A-91B0-0ED05B8070D5}">
      <dsp:nvSpPr>
        <dsp:cNvPr id="0" name=""/>
        <dsp:cNvSpPr/>
      </dsp:nvSpPr>
      <dsp:spPr>
        <a:xfrm>
          <a:off x="6130268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median</a:t>
          </a:r>
        </a:p>
      </dsp:txBody>
      <dsp:txXfrm>
        <a:off x="6145124" y="3798661"/>
        <a:ext cx="769051" cy="477502"/>
      </dsp:txXfrm>
    </dsp:sp>
    <dsp:sp modelId="{A5756F03-2A3E-45E4-8C74-75A2F495B775}">
      <dsp:nvSpPr>
        <dsp:cNvPr id="0" name=""/>
        <dsp:cNvSpPr/>
      </dsp:nvSpPr>
      <dsp:spPr>
        <a:xfrm>
          <a:off x="7017783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9008CC3-E4E6-4944-BB75-73D32A8527B6}">
      <dsp:nvSpPr>
        <dsp:cNvPr id="0" name=""/>
        <dsp:cNvSpPr/>
      </dsp:nvSpPr>
      <dsp:spPr>
        <a:xfrm>
          <a:off x="7106534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variation</a:t>
          </a:r>
        </a:p>
      </dsp:txBody>
      <dsp:txXfrm>
        <a:off x="7121390" y="1580097"/>
        <a:ext cx="769051" cy="477502"/>
      </dsp:txXfrm>
    </dsp:sp>
    <dsp:sp modelId="{D06935DA-3B98-4F42-B6CF-A035906BA032}">
      <dsp:nvSpPr>
        <dsp:cNvPr id="0" name=""/>
        <dsp:cNvSpPr/>
      </dsp:nvSpPr>
      <dsp:spPr>
        <a:xfrm>
          <a:off x="7017783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35FC155-91BF-4670-B21B-C774CF595EF9}">
      <dsp:nvSpPr>
        <dsp:cNvPr id="0" name=""/>
        <dsp:cNvSpPr/>
      </dsp:nvSpPr>
      <dsp:spPr>
        <a:xfrm>
          <a:off x="7106534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range</a:t>
          </a:r>
        </a:p>
      </dsp:txBody>
      <dsp:txXfrm>
        <a:off x="7121390" y="2319618"/>
        <a:ext cx="769051" cy="477502"/>
      </dsp:txXfrm>
    </dsp:sp>
    <dsp:sp modelId="{654E37EC-8152-4F3E-ADB9-FCB98F089FA0}">
      <dsp:nvSpPr>
        <dsp:cNvPr id="0" name=""/>
        <dsp:cNvSpPr/>
      </dsp:nvSpPr>
      <dsp:spPr>
        <a:xfrm>
          <a:off x="7017783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178C9662-CC27-42F4-AAD0-5A725C5F5A4D}">
      <dsp:nvSpPr>
        <dsp:cNvPr id="0" name=""/>
        <dsp:cNvSpPr/>
      </dsp:nvSpPr>
      <dsp:spPr>
        <a:xfrm>
          <a:off x="7106534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S.D</a:t>
          </a:r>
        </a:p>
      </dsp:txBody>
      <dsp:txXfrm>
        <a:off x="7121390" y="3059140"/>
        <a:ext cx="769051" cy="477502"/>
      </dsp:txXfrm>
    </dsp:sp>
    <dsp:sp modelId="{9529A594-01AB-40FE-824F-86E21D434E19}">
      <dsp:nvSpPr>
        <dsp:cNvPr id="0" name=""/>
        <dsp:cNvSpPr/>
      </dsp:nvSpPr>
      <dsp:spPr>
        <a:xfrm>
          <a:off x="7017783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2BB84039-0BCF-48A5-90EA-3C8521888881}">
      <dsp:nvSpPr>
        <dsp:cNvPr id="0" name=""/>
        <dsp:cNvSpPr/>
      </dsp:nvSpPr>
      <dsp:spPr>
        <a:xfrm>
          <a:off x="7106534" y="3783805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Variance</a:t>
          </a:r>
        </a:p>
      </dsp:txBody>
      <dsp:txXfrm>
        <a:off x="7121390" y="3798661"/>
        <a:ext cx="769051" cy="477502"/>
      </dsp:txXfrm>
    </dsp:sp>
    <dsp:sp modelId="{49A0CE62-8C3E-4C83-A807-D038A8DD08E1}">
      <dsp:nvSpPr>
        <dsp:cNvPr id="0" name=""/>
        <dsp:cNvSpPr/>
      </dsp:nvSpPr>
      <dsp:spPr>
        <a:xfrm>
          <a:off x="7017783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46FBCE85-E60E-423C-8154-94058DDC5A81}">
      <dsp:nvSpPr>
        <dsp:cNvPr id="0" name=""/>
        <dsp:cNvSpPr/>
      </dsp:nvSpPr>
      <dsp:spPr>
        <a:xfrm>
          <a:off x="7106534" y="4523327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C.V</a:t>
          </a:r>
        </a:p>
      </dsp:txBody>
      <dsp:txXfrm>
        <a:off x="7121390" y="4538183"/>
        <a:ext cx="769051" cy="477502"/>
      </dsp:txXfrm>
    </dsp:sp>
    <dsp:sp modelId="{1840C306-6970-40B8-85C8-108ABC4A0509}">
      <dsp:nvSpPr>
        <dsp:cNvPr id="0" name=""/>
        <dsp:cNvSpPr/>
      </dsp:nvSpPr>
      <dsp:spPr>
        <a:xfrm>
          <a:off x="7994049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4B887064-7685-44AC-83BA-D43B6AE0850D}">
      <dsp:nvSpPr>
        <dsp:cNvPr id="0" name=""/>
        <dsp:cNvSpPr/>
      </dsp:nvSpPr>
      <dsp:spPr>
        <a:xfrm>
          <a:off x="8082800" y="1565241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distribution</a:t>
          </a:r>
        </a:p>
      </dsp:txBody>
      <dsp:txXfrm>
        <a:off x="8097656" y="1580097"/>
        <a:ext cx="769051" cy="477502"/>
      </dsp:txXfrm>
    </dsp:sp>
    <dsp:sp modelId="{7E98140E-3D79-449D-A090-CE847248DB2A}">
      <dsp:nvSpPr>
        <dsp:cNvPr id="0" name=""/>
        <dsp:cNvSpPr/>
      </dsp:nvSpPr>
      <dsp:spPr>
        <a:xfrm>
          <a:off x="7994049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3F8B908F-9742-4515-91E4-8BC1FABF703D}">
      <dsp:nvSpPr>
        <dsp:cNvPr id="0" name=""/>
        <dsp:cNvSpPr/>
      </dsp:nvSpPr>
      <dsp:spPr>
        <a:xfrm>
          <a:off x="8082800" y="2304762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Skewness</a:t>
          </a:r>
        </a:p>
      </dsp:txBody>
      <dsp:txXfrm>
        <a:off x="8097656" y="2319618"/>
        <a:ext cx="769051" cy="477502"/>
      </dsp:txXfrm>
    </dsp:sp>
    <dsp:sp modelId="{7ACF35D8-82AC-446D-8090-F753B4E1D882}">
      <dsp:nvSpPr>
        <dsp:cNvPr id="0" name=""/>
        <dsp:cNvSpPr/>
      </dsp:nvSpPr>
      <dsp:spPr>
        <a:xfrm>
          <a:off x="7994049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l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l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l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29184CD6-25C5-4004-8085-09F23E7BC1BA}">
      <dsp:nvSpPr>
        <dsp:cNvPr id="0" name=""/>
        <dsp:cNvSpPr/>
      </dsp:nvSpPr>
      <dsp:spPr>
        <a:xfrm>
          <a:off x="8082800" y="3044284"/>
          <a:ext cx="798763" cy="507214"/>
        </a:xfrm>
        <a:prstGeom prst="roundRect">
          <a:avLst>
            <a:gd name="adj" fmla="val 10000"/>
          </a:avLst>
        </a:prstGeom>
        <a:solidFill>
          <a:schemeClr val="accent2">
            <a:alpha val="90000"/>
            <a:tint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kurtosis</a:t>
          </a:r>
        </a:p>
      </dsp:txBody>
      <dsp:txXfrm>
        <a:off x="8097656" y="3059140"/>
        <a:ext cx="769051" cy="47750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7952B03-7BEC-4C16-8534-B04A689D454B}">
      <dsp:nvSpPr>
        <dsp:cNvPr id="0" name=""/>
        <dsp:cNvSpPr/>
      </dsp:nvSpPr>
      <dsp:spPr>
        <a:xfrm>
          <a:off x="8347710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03BAA3-A3CE-4402-9331-1B016C81E20F}">
      <dsp:nvSpPr>
        <dsp:cNvPr id="0" name=""/>
        <dsp:cNvSpPr/>
      </dsp:nvSpPr>
      <dsp:spPr>
        <a:xfrm>
          <a:off x="8347710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96481B-C00C-4482-A049-CC20B9013825}">
      <dsp:nvSpPr>
        <dsp:cNvPr id="0" name=""/>
        <dsp:cNvSpPr/>
      </dsp:nvSpPr>
      <dsp:spPr>
        <a:xfrm>
          <a:off x="6967132" y="1229569"/>
          <a:ext cx="1426297" cy="25135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7361"/>
              </a:lnTo>
              <a:lnTo>
                <a:pt x="1426297" y="177361"/>
              </a:lnTo>
              <a:lnTo>
                <a:pt x="1426297" y="251357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55ED9B-BC4A-40A2-B877-B978FB2E18B8}">
      <dsp:nvSpPr>
        <dsp:cNvPr id="0" name=""/>
        <dsp:cNvSpPr/>
      </dsp:nvSpPr>
      <dsp:spPr>
        <a:xfrm>
          <a:off x="7371444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1453D6-2394-4FE2-9A94-EC1FDA8E39D1}">
      <dsp:nvSpPr>
        <dsp:cNvPr id="0" name=""/>
        <dsp:cNvSpPr/>
      </dsp:nvSpPr>
      <dsp:spPr>
        <a:xfrm>
          <a:off x="7371444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0789757-8D1B-4FD7-BCD4-733DF3160CBD}">
      <dsp:nvSpPr>
        <dsp:cNvPr id="0" name=""/>
        <dsp:cNvSpPr/>
      </dsp:nvSpPr>
      <dsp:spPr>
        <a:xfrm>
          <a:off x="7371444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972695-3BC8-44D5-8FA3-636015484469}">
      <dsp:nvSpPr>
        <dsp:cNvPr id="0" name=""/>
        <dsp:cNvSpPr/>
      </dsp:nvSpPr>
      <dsp:spPr>
        <a:xfrm>
          <a:off x="7371444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BC171E-CA39-4544-88D0-B12E4516E497}">
      <dsp:nvSpPr>
        <dsp:cNvPr id="0" name=""/>
        <dsp:cNvSpPr/>
      </dsp:nvSpPr>
      <dsp:spPr>
        <a:xfrm>
          <a:off x="6967132" y="1229569"/>
          <a:ext cx="450031" cy="25135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7361"/>
              </a:lnTo>
              <a:lnTo>
                <a:pt x="450031" y="177361"/>
              </a:lnTo>
              <a:lnTo>
                <a:pt x="450031" y="251357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B39A5D-391A-49ED-B846-3E16ED027ED9}">
      <dsp:nvSpPr>
        <dsp:cNvPr id="0" name=""/>
        <dsp:cNvSpPr/>
      </dsp:nvSpPr>
      <dsp:spPr>
        <a:xfrm>
          <a:off x="6395178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79E186-A17C-45C0-BD1C-A423916FB083}">
      <dsp:nvSpPr>
        <dsp:cNvPr id="0" name=""/>
        <dsp:cNvSpPr/>
      </dsp:nvSpPr>
      <dsp:spPr>
        <a:xfrm>
          <a:off x="6395178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B76B629-3DF9-4EBC-B01B-E4BDF764E83A}">
      <dsp:nvSpPr>
        <dsp:cNvPr id="0" name=""/>
        <dsp:cNvSpPr/>
      </dsp:nvSpPr>
      <dsp:spPr>
        <a:xfrm>
          <a:off x="6395178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A179A5-478A-4AF1-AC8E-53E7E4CFF60F}">
      <dsp:nvSpPr>
        <dsp:cNvPr id="0" name=""/>
        <dsp:cNvSpPr/>
      </dsp:nvSpPr>
      <dsp:spPr>
        <a:xfrm>
          <a:off x="6440898" y="1229569"/>
          <a:ext cx="526233" cy="251357"/>
        </a:xfrm>
        <a:custGeom>
          <a:avLst/>
          <a:gdLst/>
          <a:ahLst/>
          <a:cxnLst/>
          <a:rect l="0" t="0" r="0" b="0"/>
          <a:pathLst>
            <a:path>
              <a:moveTo>
                <a:pt x="526233" y="0"/>
              </a:moveTo>
              <a:lnTo>
                <a:pt x="526233" y="177361"/>
              </a:lnTo>
              <a:lnTo>
                <a:pt x="0" y="177361"/>
              </a:lnTo>
              <a:lnTo>
                <a:pt x="0" y="251357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91611B-9D85-4CA2-9076-26F3C87F238B}">
      <dsp:nvSpPr>
        <dsp:cNvPr id="0" name=""/>
        <dsp:cNvSpPr/>
      </dsp:nvSpPr>
      <dsp:spPr>
        <a:xfrm>
          <a:off x="5418912" y="5685749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688EE9-A6F6-42D5-924A-C6DE17FBE287}">
      <dsp:nvSpPr>
        <dsp:cNvPr id="0" name=""/>
        <dsp:cNvSpPr/>
      </dsp:nvSpPr>
      <dsp:spPr>
        <a:xfrm>
          <a:off x="5418912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6788A2-48C3-4454-B67F-C9002039D2D2}">
      <dsp:nvSpPr>
        <dsp:cNvPr id="0" name=""/>
        <dsp:cNvSpPr/>
      </dsp:nvSpPr>
      <dsp:spPr>
        <a:xfrm>
          <a:off x="5418912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4FA1106-89A2-4C28-BD42-42450BFC9FAD}">
      <dsp:nvSpPr>
        <dsp:cNvPr id="0" name=""/>
        <dsp:cNvSpPr/>
      </dsp:nvSpPr>
      <dsp:spPr>
        <a:xfrm>
          <a:off x="5418912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7E431A-2FE3-4D9F-A1C5-D3FEFD969A6A}">
      <dsp:nvSpPr>
        <dsp:cNvPr id="0" name=""/>
        <dsp:cNvSpPr/>
      </dsp:nvSpPr>
      <dsp:spPr>
        <a:xfrm>
          <a:off x="5418912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DE35FBD-194E-459D-903C-2C90BEA8A55A}">
      <dsp:nvSpPr>
        <dsp:cNvPr id="0" name=""/>
        <dsp:cNvSpPr/>
      </dsp:nvSpPr>
      <dsp:spPr>
        <a:xfrm>
          <a:off x="5418912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79E969-D0F0-44C4-8774-E48B418FC132}">
      <dsp:nvSpPr>
        <dsp:cNvPr id="0" name=""/>
        <dsp:cNvSpPr/>
      </dsp:nvSpPr>
      <dsp:spPr>
        <a:xfrm>
          <a:off x="5464632" y="1229569"/>
          <a:ext cx="1502499" cy="251357"/>
        </a:xfrm>
        <a:custGeom>
          <a:avLst/>
          <a:gdLst/>
          <a:ahLst/>
          <a:cxnLst/>
          <a:rect l="0" t="0" r="0" b="0"/>
          <a:pathLst>
            <a:path>
              <a:moveTo>
                <a:pt x="1502499" y="0"/>
              </a:moveTo>
              <a:lnTo>
                <a:pt x="1502499" y="177361"/>
              </a:lnTo>
              <a:lnTo>
                <a:pt x="0" y="177361"/>
              </a:lnTo>
              <a:lnTo>
                <a:pt x="0" y="251357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0FE9F61-4A96-43D9-B6C3-FFA4D409FD1D}">
      <dsp:nvSpPr>
        <dsp:cNvPr id="0" name=""/>
        <dsp:cNvSpPr/>
      </dsp:nvSpPr>
      <dsp:spPr>
        <a:xfrm>
          <a:off x="3575598" y="422900"/>
          <a:ext cx="3391533" cy="29945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5457"/>
              </a:lnTo>
              <a:lnTo>
                <a:pt x="3391533" y="225457"/>
              </a:lnTo>
              <a:lnTo>
                <a:pt x="3391533" y="299454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49713FA-FC39-4978-AE8C-670EF2C24103}">
      <dsp:nvSpPr>
        <dsp:cNvPr id="0" name=""/>
        <dsp:cNvSpPr/>
      </dsp:nvSpPr>
      <dsp:spPr>
        <a:xfrm>
          <a:off x="4442646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6FB2C9-A3A2-4496-AA8D-6A0419BDC856}">
      <dsp:nvSpPr>
        <dsp:cNvPr id="0" name=""/>
        <dsp:cNvSpPr/>
      </dsp:nvSpPr>
      <dsp:spPr>
        <a:xfrm>
          <a:off x="4442646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9AA74D-65A4-4227-B709-94AA12A6EB60}">
      <dsp:nvSpPr>
        <dsp:cNvPr id="0" name=""/>
        <dsp:cNvSpPr/>
      </dsp:nvSpPr>
      <dsp:spPr>
        <a:xfrm>
          <a:off x="3512100" y="1248620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976265" y="158310"/>
              </a:lnTo>
              <a:lnTo>
                <a:pt x="976265" y="232306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64C3675-43B9-4494-8518-C65D1C88085A}">
      <dsp:nvSpPr>
        <dsp:cNvPr id="0" name=""/>
        <dsp:cNvSpPr/>
      </dsp:nvSpPr>
      <dsp:spPr>
        <a:xfrm>
          <a:off x="3466380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DDFF51-19F8-4E52-BEBB-CFBAB4E8C120}">
      <dsp:nvSpPr>
        <dsp:cNvPr id="0" name=""/>
        <dsp:cNvSpPr/>
      </dsp:nvSpPr>
      <dsp:spPr>
        <a:xfrm>
          <a:off x="3466380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446A60-5305-404E-BEBD-F1415C3A98E9}">
      <dsp:nvSpPr>
        <dsp:cNvPr id="0" name=""/>
        <dsp:cNvSpPr/>
      </dsp:nvSpPr>
      <dsp:spPr>
        <a:xfrm>
          <a:off x="3466380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369003-5A67-49B5-B505-95351018FCE1}">
      <dsp:nvSpPr>
        <dsp:cNvPr id="0" name=""/>
        <dsp:cNvSpPr/>
      </dsp:nvSpPr>
      <dsp:spPr>
        <a:xfrm>
          <a:off x="3466380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3FB3BE-177F-479D-8A90-3486033DA531}">
      <dsp:nvSpPr>
        <dsp:cNvPr id="0" name=""/>
        <dsp:cNvSpPr/>
      </dsp:nvSpPr>
      <dsp:spPr>
        <a:xfrm>
          <a:off x="2535834" y="1988141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8310"/>
              </a:lnTo>
              <a:lnTo>
                <a:pt x="976265" y="158310"/>
              </a:lnTo>
              <a:lnTo>
                <a:pt x="976265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D35F46-B0DE-47D1-8159-C1F1A60AFF49}">
      <dsp:nvSpPr>
        <dsp:cNvPr id="0" name=""/>
        <dsp:cNvSpPr/>
      </dsp:nvSpPr>
      <dsp:spPr>
        <a:xfrm>
          <a:off x="2490114" y="4946227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1A9651-2F85-4E57-87AF-5EA1FF3F40E9}">
      <dsp:nvSpPr>
        <dsp:cNvPr id="0" name=""/>
        <dsp:cNvSpPr/>
      </dsp:nvSpPr>
      <dsp:spPr>
        <a:xfrm>
          <a:off x="2490114" y="4206706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2995DD-B486-4D17-9E81-0C7AFB4544B9}">
      <dsp:nvSpPr>
        <dsp:cNvPr id="0" name=""/>
        <dsp:cNvSpPr/>
      </dsp:nvSpPr>
      <dsp:spPr>
        <a:xfrm>
          <a:off x="2490114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D13504C-CC05-428F-8E8A-A5006A40B147}">
      <dsp:nvSpPr>
        <dsp:cNvPr id="0" name=""/>
        <dsp:cNvSpPr/>
      </dsp:nvSpPr>
      <dsp:spPr>
        <a:xfrm>
          <a:off x="2490114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67810B-53DE-48EE-A654-09CBF8B0EE05}">
      <dsp:nvSpPr>
        <dsp:cNvPr id="0" name=""/>
        <dsp:cNvSpPr/>
      </dsp:nvSpPr>
      <dsp:spPr>
        <a:xfrm>
          <a:off x="2490114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620EDB-B62A-45EF-9058-7B7FBBCDAA0F}">
      <dsp:nvSpPr>
        <dsp:cNvPr id="0" name=""/>
        <dsp:cNvSpPr/>
      </dsp:nvSpPr>
      <dsp:spPr>
        <a:xfrm>
          <a:off x="1559568" y="1988141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976265" y="0"/>
              </a:moveTo>
              <a:lnTo>
                <a:pt x="976265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18B2D74-83E1-4D37-8CC9-7054023C1FB9}">
      <dsp:nvSpPr>
        <dsp:cNvPr id="0" name=""/>
        <dsp:cNvSpPr/>
      </dsp:nvSpPr>
      <dsp:spPr>
        <a:xfrm>
          <a:off x="2535834" y="1248620"/>
          <a:ext cx="976265" cy="232306"/>
        </a:xfrm>
        <a:custGeom>
          <a:avLst/>
          <a:gdLst/>
          <a:ahLst/>
          <a:cxnLst/>
          <a:rect l="0" t="0" r="0" b="0"/>
          <a:pathLst>
            <a:path>
              <a:moveTo>
                <a:pt x="976265" y="0"/>
              </a:moveTo>
              <a:lnTo>
                <a:pt x="976265" y="158310"/>
              </a:lnTo>
              <a:lnTo>
                <a:pt x="0" y="158310"/>
              </a:lnTo>
              <a:lnTo>
                <a:pt x="0" y="232306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745A8B-443C-4806-9600-333376881BA4}">
      <dsp:nvSpPr>
        <dsp:cNvPr id="0" name=""/>
        <dsp:cNvSpPr/>
      </dsp:nvSpPr>
      <dsp:spPr>
        <a:xfrm>
          <a:off x="3466380" y="422900"/>
          <a:ext cx="91440" cy="318505"/>
        </a:xfrm>
        <a:custGeom>
          <a:avLst/>
          <a:gdLst/>
          <a:ahLst/>
          <a:cxnLst/>
          <a:rect l="0" t="0" r="0" b="0"/>
          <a:pathLst>
            <a:path>
              <a:moveTo>
                <a:pt x="109218" y="0"/>
              </a:moveTo>
              <a:lnTo>
                <a:pt x="109218" y="244508"/>
              </a:lnTo>
              <a:lnTo>
                <a:pt x="45720" y="244508"/>
              </a:lnTo>
              <a:lnTo>
                <a:pt x="45720" y="318505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CCE048-6463-48E9-9D6E-773B7548D4B1}">
      <dsp:nvSpPr>
        <dsp:cNvPr id="0" name=""/>
        <dsp:cNvSpPr/>
      </dsp:nvSpPr>
      <dsp:spPr>
        <a:xfrm>
          <a:off x="537582" y="3467184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668C00-6E4E-4943-AD0A-425A65A0CB84}">
      <dsp:nvSpPr>
        <dsp:cNvPr id="0" name=""/>
        <dsp:cNvSpPr/>
      </dsp:nvSpPr>
      <dsp:spPr>
        <a:xfrm>
          <a:off x="537582" y="2727663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48512E-9D65-4E7D-AAE2-5C8AFE965C10}">
      <dsp:nvSpPr>
        <dsp:cNvPr id="0" name=""/>
        <dsp:cNvSpPr/>
      </dsp:nvSpPr>
      <dsp:spPr>
        <a:xfrm>
          <a:off x="537582" y="1988141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CD9567-05AC-47E8-A92E-00C296F9D146}">
      <dsp:nvSpPr>
        <dsp:cNvPr id="0" name=""/>
        <dsp:cNvSpPr/>
      </dsp:nvSpPr>
      <dsp:spPr>
        <a:xfrm>
          <a:off x="537582" y="1248620"/>
          <a:ext cx="91440" cy="2323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2306"/>
              </a:lnTo>
            </a:path>
          </a:pathLst>
        </a:custGeom>
        <a:noFill/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409FD4-39CA-4168-BF87-C1D381130E5C}">
      <dsp:nvSpPr>
        <dsp:cNvPr id="0" name=""/>
        <dsp:cNvSpPr/>
      </dsp:nvSpPr>
      <dsp:spPr>
        <a:xfrm>
          <a:off x="583302" y="422900"/>
          <a:ext cx="2992296" cy="318505"/>
        </a:xfrm>
        <a:custGeom>
          <a:avLst/>
          <a:gdLst/>
          <a:ahLst/>
          <a:cxnLst/>
          <a:rect l="0" t="0" r="0" b="0"/>
          <a:pathLst>
            <a:path>
              <a:moveTo>
                <a:pt x="2992296" y="0"/>
              </a:moveTo>
              <a:lnTo>
                <a:pt x="2992296" y="244508"/>
              </a:lnTo>
              <a:lnTo>
                <a:pt x="0" y="244508"/>
              </a:lnTo>
              <a:lnTo>
                <a:pt x="0" y="318505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2F6DA5-6D10-423E-A7D7-CD3120C5FE5A}">
      <dsp:nvSpPr>
        <dsp:cNvPr id="0" name=""/>
        <dsp:cNvSpPr/>
      </dsp:nvSpPr>
      <dsp:spPr>
        <a:xfrm>
          <a:off x="3176217" y="-843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6A10077-F61A-4AB0-868D-ABC661D8B165}">
      <dsp:nvSpPr>
        <dsp:cNvPr id="0" name=""/>
        <dsp:cNvSpPr/>
      </dsp:nvSpPr>
      <dsp:spPr>
        <a:xfrm>
          <a:off x="3264968" y="0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200" b="1" kern="1200"/>
            <a:t>Descriptive statistics</a:t>
          </a:r>
        </a:p>
      </dsp:txBody>
      <dsp:txXfrm>
        <a:off x="3279824" y="14856"/>
        <a:ext cx="769051" cy="477502"/>
      </dsp:txXfrm>
    </dsp:sp>
    <dsp:sp modelId="{95031308-58DB-4DC3-80F1-0C88BBEC370E}">
      <dsp:nvSpPr>
        <dsp:cNvPr id="0" name=""/>
        <dsp:cNvSpPr/>
      </dsp:nvSpPr>
      <dsp:spPr>
        <a:xfrm>
          <a:off x="183921" y="741405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69A1FBA-2E14-49EB-ACE6-0F7D4F6D2A22}">
      <dsp:nvSpPr>
        <dsp:cNvPr id="0" name=""/>
        <dsp:cNvSpPr/>
      </dsp:nvSpPr>
      <dsp:spPr>
        <a:xfrm>
          <a:off x="272672" y="825719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200" b="1" kern="1200"/>
            <a:t>Tabular</a:t>
          </a:r>
        </a:p>
      </dsp:txBody>
      <dsp:txXfrm>
        <a:off x="287528" y="840575"/>
        <a:ext cx="769051" cy="477502"/>
      </dsp:txXfrm>
    </dsp:sp>
    <dsp:sp modelId="{55579B05-F1E6-412D-A503-FBEBF1FD9E92}">
      <dsp:nvSpPr>
        <dsp:cNvPr id="0" name=""/>
        <dsp:cNvSpPr/>
      </dsp:nvSpPr>
      <dsp:spPr>
        <a:xfrm>
          <a:off x="183921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81C7178-759A-428B-B5C6-4E964E4030DC}">
      <dsp:nvSpPr>
        <dsp:cNvPr id="0" name=""/>
        <dsp:cNvSpPr/>
      </dsp:nvSpPr>
      <dsp:spPr>
        <a:xfrm>
          <a:off x="272672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One-way classification</a:t>
          </a:r>
        </a:p>
      </dsp:txBody>
      <dsp:txXfrm>
        <a:off x="287528" y="1580097"/>
        <a:ext cx="769051" cy="477502"/>
      </dsp:txXfrm>
    </dsp:sp>
    <dsp:sp modelId="{DDF0E4DC-40E8-4175-A6F0-169BEC11EEE5}">
      <dsp:nvSpPr>
        <dsp:cNvPr id="0" name=""/>
        <dsp:cNvSpPr/>
      </dsp:nvSpPr>
      <dsp:spPr>
        <a:xfrm>
          <a:off x="183921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3DE411C-3B1B-4E56-BFDE-6DAB88E5D3AB}">
      <dsp:nvSpPr>
        <dsp:cNvPr id="0" name=""/>
        <dsp:cNvSpPr/>
      </dsp:nvSpPr>
      <dsp:spPr>
        <a:xfrm>
          <a:off x="272672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two way classification</a:t>
          </a:r>
        </a:p>
      </dsp:txBody>
      <dsp:txXfrm>
        <a:off x="287528" y="2319618"/>
        <a:ext cx="769051" cy="477502"/>
      </dsp:txXfrm>
    </dsp:sp>
    <dsp:sp modelId="{5B23C146-FA38-41C6-8214-0517B7308EBB}">
      <dsp:nvSpPr>
        <dsp:cNvPr id="0" name=""/>
        <dsp:cNvSpPr/>
      </dsp:nvSpPr>
      <dsp:spPr>
        <a:xfrm>
          <a:off x="183921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D07A771-3432-4A17-9703-BC07FA0313AC}">
      <dsp:nvSpPr>
        <dsp:cNvPr id="0" name=""/>
        <dsp:cNvSpPr/>
      </dsp:nvSpPr>
      <dsp:spPr>
        <a:xfrm>
          <a:off x="272672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one-way table</a:t>
          </a:r>
        </a:p>
      </dsp:txBody>
      <dsp:txXfrm>
        <a:off x="287528" y="3059140"/>
        <a:ext cx="769051" cy="477502"/>
      </dsp:txXfrm>
    </dsp:sp>
    <dsp:sp modelId="{08787CFA-148B-449B-B55C-705B96DAA8F6}">
      <dsp:nvSpPr>
        <dsp:cNvPr id="0" name=""/>
        <dsp:cNvSpPr/>
      </dsp:nvSpPr>
      <dsp:spPr>
        <a:xfrm>
          <a:off x="183921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28C3328-5EB5-48A8-BA51-929DB33DBFAA}">
      <dsp:nvSpPr>
        <dsp:cNvPr id="0" name=""/>
        <dsp:cNvSpPr/>
      </dsp:nvSpPr>
      <dsp:spPr>
        <a:xfrm>
          <a:off x="272672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two way table</a:t>
          </a:r>
        </a:p>
      </dsp:txBody>
      <dsp:txXfrm>
        <a:off x="287528" y="3798661"/>
        <a:ext cx="769051" cy="477502"/>
      </dsp:txXfrm>
    </dsp:sp>
    <dsp:sp modelId="{9C810C53-50EF-435A-BCB3-B9A461DF7E13}">
      <dsp:nvSpPr>
        <dsp:cNvPr id="0" name=""/>
        <dsp:cNvSpPr/>
      </dsp:nvSpPr>
      <dsp:spPr>
        <a:xfrm>
          <a:off x="3112719" y="741405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408FD33-06A3-4B27-94F0-1214965F10D8}">
      <dsp:nvSpPr>
        <dsp:cNvPr id="0" name=""/>
        <dsp:cNvSpPr/>
      </dsp:nvSpPr>
      <dsp:spPr>
        <a:xfrm>
          <a:off x="3201470" y="825719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200" b="1" kern="1200"/>
            <a:t>Group</a:t>
          </a:r>
        </a:p>
      </dsp:txBody>
      <dsp:txXfrm>
        <a:off x="3216326" y="840575"/>
        <a:ext cx="769051" cy="477502"/>
      </dsp:txXfrm>
    </dsp:sp>
    <dsp:sp modelId="{BB25D0E2-E7C2-49BA-82C7-EBD35AAA68BE}">
      <dsp:nvSpPr>
        <dsp:cNvPr id="0" name=""/>
        <dsp:cNvSpPr/>
      </dsp:nvSpPr>
      <dsp:spPr>
        <a:xfrm>
          <a:off x="2136453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C612C8A-68E9-4B91-BB63-A9AAB75BA86B}">
      <dsp:nvSpPr>
        <dsp:cNvPr id="0" name=""/>
        <dsp:cNvSpPr/>
      </dsp:nvSpPr>
      <dsp:spPr>
        <a:xfrm>
          <a:off x="2225204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Graphical representation</a:t>
          </a:r>
        </a:p>
      </dsp:txBody>
      <dsp:txXfrm>
        <a:off x="2240060" y="1580097"/>
        <a:ext cx="769051" cy="477502"/>
      </dsp:txXfrm>
    </dsp:sp>
    <dsp:sp modelId="{9C2F0B0A-C5A1-4EF1-A5F6-3D8AB8030836}">
      <dsp:nvSpPr>
        <dsp:cNvPr id="0" name=""/>
        <dsp:cNvSpPr/>
      </dsp:nvSpPr>
      <dsp:spPr>
        <a:xfrm>
          <a:off x="1160187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07C6C13-1B90-4D74-A486-82D71CF1A59A}">
      <dsp:nvSpPr>
        <dsp:cNvPr id="0" name=""/>
        <dsp:cNvSpPr/>
      </dsp:nvSpPr>
      <dsp:spPr>
        <a:xfrm>
          <a:off x="1248938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pie chart</a:t>
          </a:r>
        </a:p>
      </dsp:txBody>
      <dsp:txXfrm>
        <a:off x="1263794" y="2319618"/>
        <a:ext cx="769051" cy="477502"/>
      </dsp:txXfrm>
    </dsp:sp>
    <dsp:sp modelId="{100EE266-0803-4E83-A719-9E830FF588EB}">
      <dsp:nvSpPr>
        <dsp:cNvPr id="0" name=""/>
        <dsp:cNvSpPr/>
      </dsp:nvSpPr>
      <dsp:spPr>
        <a:xfrm>
          <a:off x="2136453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8474A55-1722-4395-ABEE-6D6409463886}">
      <dsp:nvSpPr>
        <dsp:cNvPr id="0" name=""/>
        <dsp:cNvSpPr/>
      </dsp:nvSpPr>
      <dsp:spPr>
        <a:xfrm>
          <a:off x="2225204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bar charrts</a:t>
          </a:r>
        </a:p>
      </dsp:txBody>
      <dsp:txXfrm>
        <a:off x="2240060" y="2319618"/>
        <a:ext cx="769051" cy="477502"/>
      </dsp:txXfrm>
    </dsp:sp>
    <dsp:sp modelId="{6AEBBDEF-4A2E-4E08-B45F-08AD1EEB4C85}">
      <dsp:nvSpPr>
        <dsp:cNvPr id="0" name=""/>
        <dsp:cNvSpPr/>
      </dsp:nvSpPr>
      <dsp:spPr>
        <a:xfrm>
          <a:off x="2136453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27865A6-41EE-4BAF-8C8E-CC655CC474E5}">
      <dsp:nvSpPr>
        <dsp:cNvPr id="0" name=""/>
        <dsp:cNvSpPr/>
      </dsp:nvSpPr>
      <dsp:spPr>
        <a:xfrm>
          <a:off x="2225204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simple bar chart</a:t>
          </a:r>
        </a:p>
      </dsp:txBody>
      <dsp:txXfrm>
        <a:off x="2240060" y="3059140"/>
        <a:ext cx="769051" cy="477502"/>
      </dsp:txXfrm>
    </dsp:sp>
    <dsp:sp modelId="{CD98F43C-2F68-41EC-89AB-5E59A236C460}">
      <dsp:nvSpPr>
        <dsp:cNvPr id="0" name=""/>
        <dsp:cNvSpPr/>
      </dsp:nvSpPr>
      <dsp:spPr>
        <a:xfrm>
          <a:off x="2136453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BD60E90-7576-4317-BE95-686511B5AB44}">
      <dsp:nvSpPr>
        <dsp:cNvPr id="0" name=""/>
        <dsp:cNvSpPr/>
      </dsp:nvSpPr>
      <dsp:spPr>
        <a:xfrm>
          <a:off x="2225204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multiple bar chart</a:t>
          </a:r>
        </a:p>
      </dsp:txBody>
      <dsp:txXfrm>
        <a:off x="2240060" y="3798661"/>
        <a:ext cx="769051" cy="477502"/>
      </dsp:txXfrm>
    </dsp:sp>
    <dsp:sp modelId="{72202C8E-6E86-4FB1-A762-99CA221E252D}">
      <dsp:nvSpPr>
        <dsp:cNvPr id="0" name=""/>
        <dsp:cNvSpPr/>
      </dsp:nvSpPr>
      <dsp:spPr>
        <a:xfrm>
          <a:off x="2136453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6F4B146-619E-4429-A107-C03FDD83A217}">
      <dsp:nvSpPr>
        <dsp:cNvPr id="0" name=""/>
        <dsp:cNvSpPr/>
      </dsp:nvSpPr>
      <dsp:spPr>
        <a:xfrm>
          <a:off x="2225204" y="4523327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component bar chart</a:t>
          </a:r>
        </a:p>
      </dsp:txBody>
      <dsp:txXfrm>
        <a:off x="2240060" y="4538183"/>
        <a:ext cx="769051" cy="477502"/>
      </dsp:txXfrm>
    </dsp:sp>
    <dsp:sp modelId="{6F899B7B-3D51-4A0A-B828-1ECC4C69B44C}">
      <dsp:nvSpPr>
        <dsp:cNvPr id="0" name=""/>
        <dsp:cNvSpPr/>
      </dsp:nvSpPr>
      <dsp:spPr>
        <a:xfrm>
          <a:off x="2136453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05457A4-7334-41AD-85CB-E955A15EBF00}">
      <dsp:nvSpPr>
        <dsp:cNvPr id="0" name=""/>
        <dsp:cNvSpPr/>
      </dsp:nvSpPr>
      <dsp:spPr>
        <a:xfrm>
          <a:off x="2225204" y="5262848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rectangurar bar chart</a:t>
          </a:r>
        </a:p>
      </dsp:txBody>
      <dsp:txXfrm>
        <a:off x="2240060" y="5277704"/>
        <a:ext cx="769051" cy="477502"/>
      </dsp:txXfrm>
    </dsp:sp>
    <dsp:sp modelId="{0D4568A0-DD1A-4E9D-958A-B10EEE16FAF5}">
      <dsp:nvSpPr>
        <dsp:cNvPr id="0" name=""/>
        <dsp:cNvSpPr/>
      </dsp:nvSpPr>
      <dsp:spPr>
        <a:xfrm>
          <a:off x="3112719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D741019-E507-4FD3-BB23-F18070463386}">
      <dsp:nvSpPr>
        <dsp:cNvPr id="0" name=""/>
        <dsp:cNvSpPr/>
      </dsp:nvSpPr>
      <dsp:spPr>
        <a:xfrm>
          <a:off x="3201470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line chart</a:t>
          </a:r>
        </a:p>
      </dsp:txBody>
      <dsp:txXfrm>
        <a:off x="3216326" y="2319618"/>
        <a:ext cx="769051" cy="477502"/>
      </dsp:txXfrm>
    </dsp:sp>
    <dsp:sp modelId="{7EFA2117-9DB5-4919-BC15-D43A4C3BD562}">
      <dsp:nvSpPr>
        <dsp:cNvPr id="0" name=""/>
        <dsp:cNvSpPr/>
      </dsp:nvSpPr>
      <dsp:spPr>
        <a:xfrm>
          <a:off x="3112719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13BABAF-8234-4D12-A12A-756DC316FD74}">
      <dsp:nvSpPr>
        <dsp:cNvPr id="0" name=""/>
        <dsp:cNvSpPr/>
      </dsp:nvSpPr>
      <dsp:spPr>
        <a:xfrm>
          <a:off x="3201470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historigram</a:t>
          </a:r>
        </a:p>
      </dsp:txBody>
      <dsp:txXfrm>
        <a:off x="3216326" y="3059140"/>
        <a:ext cx="769051" cy="477502"/>
      </dsp:txXfrm>
    </dsp:sp>
    <dsp:sp modelId="{5FD20257-0D87-42E4-B3A5-B57D38DC9D06}">
      <dsp:nvSpPr>
        <dsp:cNvPr id="0" name=""/>
        <dsp:cNvSpPr/>
      </dsp:nvSpPr>
      <dsp:spPr>
        <a:xfrm>
          <a:off x="3112719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E4AC3E2-6657-41DF-8733-7918361183B9}">
      <dsp:nvSpPr>
        <dsp:cNvPr id="0" name=""/>
        <dsp:cNvSpPr/>
      </dsp:nvSpPr>
      <dsp:spPr>
        <a:xfrm>
          <a:off x="3201470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scatter plot</a:t>
          </a:r>
        </a:p>
      </dsp:txBody>
      <dsp:txXfrm>
        <a:off x="3216326" y="3798661"/>
        <a:ext cx="769051" cy="477502"/>
      </dsp:txXfrm>
    </dsp:sp>
    <dsp:sp modelId="{7F58835A-0C5B-4099-95DE-17BC556926A2}">
      <dsp:nvSpPr>
        <dsp:cNvPr id="0" name=""/>
        <dsp:cNvSpPr/>
      </dsp:nvSpPr>
      <dsp:spPr>
        <a:xfrm>
          <a:off x="3112719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190530E-9DDF-4736-AADC-28C495A91927}">
      <dsp:nvSpPr>
        <dsp:cNvPr id="0" name=""/>
        <dsp:cNvSpPr/>
      </dsp:nvSpPr>
      <dsp:spPr>
        <a:xfrm>
          <a:off x="3201470" y="4523327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frequency polygon</a:t>
          </a:r>
        </a:p>
      </dsp:txBody>
      <dsp:txXfrm>
        <a:off x="3216326" y="4538183"/>
        <a:ext cx="769051" cy="477502"/>
      </dsp:txXfrm>
    </dsp:sp>
    <dsp:sp modelId="{E9520423-77C1-4FDE-88B6-916B0F5D5903}">
      <dsp:nvSpPr>
        <dsp:cNvPr id="0" name=""/>
        <dsp:cNvSpPr/>
      </dsp:nvSpPr>
      <dsp:spPr>
        <a:xfrm>
          <a:off x="3112719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8BFF0AD-66DE-442B-8641-9B0595D57D8C}">
      <dsp:nvSpPr>
        <dsp:cNvPr id="0" name=""/>
        <dsp:cNvSpPr/>
      </dsp:nvSpPr>
      <dsp:spPr>
        <a:xfrm>
          <a:off x="3201470" y="5262848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ogive</a:t>
          </a:r>
        </a:p>
      </dsp:txBody>
      <dsp:txXfrm>
        <a:off x="3216326" y="5277704"/>
        <a:ext cx="769051" cy="477502"/>
      </dsp:txXfrm>
    </dsp:sp>
    <dsp:sp modelId="{E087D5CC-AF59-4EDA-A0FE-151B40DE4311}">
      <dsp:nvSpPr>
        <dsp:cNvPr id="0" name=""/>
        <dsp:cNvSpPr/>
      </dsp:nvSpPr>
      <dsp:spPr>
        <a:xfrm>
          <a:off x="4088985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BB6E5D7-61ED-48DA-8D33-50CB68011C07}">
      <dsp:nvSpPr>
        <dsp:cNvPr id="0" name=""/>
        <dsp:cNvSpPr/>
      </dsp:nvSpPr>
      <dsp:spPr>
        <a:xfrm>
          <a:off x="4177736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Frequency chart</a:t>
          </a:r>
        </a:p>
      </dsp:txBody>
      <dsp:txXfrm>
        <a:off x="4192592" y="1580097"/>
        <a:ext cx="769051" cy="477502"/>
      </dsp:txXfrm>
    </dsp:sp>
    <dsp:sp modelId="{6778EF30-A4F0-4833-8D7F-2BDCD54BF913}">
      <dsp:nvSpPr>
        <dsp:cNvPr id="0" name=""/>
        <dsp:cNvSpPr/>
      </dsp:nvSpPr>
      <dsp:spPr>
        <a:xfrm>
          <a:off x="4088985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C6439D5-3417-48E1-B3F3-56477265DF1E}">
      <dsp:nvSpPr>
        <dsp:cNvPr id="0" name=""/>
        <dsp:cNvSpPr/>
      </dsp:nvSpPr>
      <dsp:spPr>
        <a:xfrm>
          <a:off x="4177736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Histogram</a:t>
          </a:r>
        </a:p>
      </dsp:txBody>
      <dsp:txXfrm>
        <a:off x="4192592" y="2319618"/>
        <a:ext cx="769051" cy="477502"/>
      </dsp:txXfrm>
    </dsp:sp>
    <dsp:sp modelId="{51111A0B-7D00-4900-8F88-DFE15B7B8BD3}">
      <dsp:nvSpPr>
        <dsp:cNvPr id="0" name=""/>
        <dsp:cNvSpPr/>
      </dsp:nvSpPr>
      <dsp:spPr>
        <a:xfrm>
          <a:off x="4088985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B926D78-E5FA-42DA-8019-30329AE0C39F}">
      <dsp:nvSpPr>
        <dsp:cNvPr id="0" name=""/>
        <dsp:cNvSpPr/>
      </dsp:nvSpPr>
      <dsp:spPr>
        <a:xfrm>
          <a:off x="4177736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frequency polygon</a:t>
          </a:r>
        </a:p>
      </dsp:txBody>
      <dsp:txXfrm>
        <a:off x="4192592" y="3059140"/>
        <a:ext cx="769051" cy="477502"/>
      </dsp:txXfrm>
    </dsp:sp>
    <dsp:sp modelId="{70564732-B6EA-43BE-AC74-93B46550B2AF}">
      <dsp:nvSpPr>
        <dsp:cNvPr id="0" name=""/>
        <dsp:cNvSpPr/>
      </dsp:nvSpPr>
      <dsp:spPr>
        <a:xfrm>
          <a:off x="6567751" y="72235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AEFF878-0DD9-4364-9E02-A230876AF36E}">
      <dsp:nvSpPr>
        <dsp:cNvPr id="0" name=""/>
        <dsp:cNvSpPr/>
      </dsp:nvSpPr>
      <dsp:spPr>
        <a:xfrm>
          <a:off x="6656502" y="806668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1200" b="1" kern="1200"/>
            <a:t>Numerica</a:t>
          </a:r>
          <a:r>
            <a:rPr lang="en-GB" sz="1100" kern="1200"/>
            <a:t>l</a:t>
          </a:r>
          <a:endParaRPr lang="en-GB" kern="1200"/>
        </a:p>
      </dsp:txBody>
      <dsp:txXfrm>
        <a:off x="6671358" y="821524"/>
        <a:ext cx="769051" cy="477502"/>
      </dsp:txXfrm>
    </dsp:sp>
    <dsp:sp modelId="{4DD4FB4B-5AC9-4F90-B66B-9C2D6B8EDF82}">
      <dsp:nvSpPr>
        <dsp:cNvPr id="0" name=""/>
        <dsp:cNvSpPr/>
      </dsp:nvSpPr>
      <dsp:spPr>
        <a:xfrm>
          <a:off x="5065251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E1D3E8C-46F5-4D90-91DF-60E08ADCC175}">
      <dsp:nvSpPr>
        <dsp:cNvPr id="0" name=""/>
        <dsp:cNvSpPr/>
      </dsp:nvSpPr>
      <dsp:spPr>
        <a:xfrm>
          <a:off x="5154002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centre</a:t>
          </a:r>
        </a:p>
      </dsp:txBody>
      <dsp:txXfrm>
        <a:off x="5168858" y="1580097"/>
        <a:ext cx="769051" cy="477502"/>
      </dsp:txXfrm>
    </dsp:sp>
    <dsp:sp modelId="{81197918-FD57-43F3-9C0F-1EEC935F1748}">
      <dsp:nvSpPr>
        <dsp:cNvPr id="0" name=""/>
        <dsp:cNvSpPr/>
      </dsp:nvSpPr>
      <dsp:spPr>
        <a:xfrm>
          <a:off x="5065251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197FACC-6A6C-43CB-8972-AC9A77BE4E0E}">
      <dsp:nvSpPr>
        <dsp:cNvPr id="0" name=""/>
        <dsp:cNvSpPr/>
      </dsp:nvSpPr>
      <dsp:spPr>
        <a:xfrm>
          <a:off x="5154002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mean</a:t>
          </a:r>
        </a:p>
      </dsp:txBody>
      <dsp:txXfrm>
        <a:off x="5168858" y="2319618"/>
        <a:ext cx="769051" cy="477502"/>
      </dsp:txXfrm>
    </dsp:sp>
    <dsp:sp modelId="{25F958C9-17B0-424C-B436-B37B88440F82}">
      <dsp:nvSpPr>
        <dsp:cNvPr id="0" name=""/>
        <dsp:cNvSpPr/>
      </dsp:nvSpPr>
      <dsp:spPr>
        <a:xfrm>
          <a:off x="5065251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1AAC46C-48FE-4FCA-9933-F21B7287AE8A}">
      <dsp:nvSpPr>
        <dsp:cNvPr id="0" name=""/>
        <dsp:cNvSpPr/>
      </dsp:nvSpPr>
      <dsp:spPr>
        <a:xfrm>
          <a:off x="5154002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median</a:t>
          </a:r>
        </a:p>
      </dsp:txBody>
      <dsp:txXfrm>
        <a:off x="5168858" y="3059140"/>
        <a:ext cx="769051" cy="477502"/>
      </dsp:txXfrm>
    </dsp:sp>
    <dsp:sp modelId="{60E88515-E67E-4B56-879B-C3698F273B29}">
      <dsp:nvSpPr>
        <dsp:cNvPr id="0" name=""/>
        <dsp:cNvSpPr/>
      </dsp:nvSpPr>
      <dsp:spPr>
        <a:xfrm>
          <a:off x="5065251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BB34AA-7A28-457C-9F67-B6DCE272D8C5}">
      <dsp:nvSpPr>
        <dsp:cNvPr id="0" name=""/>
        <dsp:cNvSpPr/>
      </dsp:nvSpPr>
      <dsp:spPr>
        <a:xfrm>
          <a:off x="5154002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mode</a:t>
          </a:r>
        </a:p>
      </dsp:txBody>
      <dsp:txXfrm>
        <a:off x="5168858" y="3798661"/>
        <a:ext cx="769051" cy="477502"/>
      </dsp:txXfrm>
    </dsp:sp>
    <dsp:sp modelId="{C85B7BB2-DCA9-436E-8F3F-0337602F89F6}">
      <dsp:nvSpPr>
        <dsp:cNvPr id="0" name=""/>
        <dsp:cNvSpPr/>
      </dsp:nvSpPr>
      <dsp:spPr>
        <a:xfrm>
          <a:off x="5065251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C8D2932D-D2AD-4E67-B65C-876EF4101F30}">
      <dsp:nvSpPr>
        <dsp:cNvPr id="0" name=""/>
        <dsp:cNvSpPr/>
      </dsp:nvSpPr>
      <dsp:spPr>
        <a:xfrm>
          <a:off x="5154002" y="4523327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G.M</a:t>
          </a:r>
        </a:p>
      </dsp:txBody>
      <dsp:txXfrm>
        <a:off x="5168858" y="4538183"/>
        <a:ext cx="769051" cy="477502"/>
      </dsp:txXfrm>
    </dsp:sp>
    <dsp:sp modelId="{7292F3E1-F15F-43A1-B806-CB46CFB59341}">
      <dsp:nvSpPr>
        <dsp:cNvPr id="0" name=""/>
        <dsp:cNvSpPr/>
      </dsp:nvSpPr>
      <dsp:spPr>
        <a:xfrm>
          <a:off x="5065251" y="5178534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C56E4873-694B-47B5-9AFF-16CEA65776B9}">
      <dsp:nvSpPr>
        <dsp:cNvPr id="0" name=""/>
        <dsp:cNvSpPr/>
      </dsp:nvSpPr>
      <dsp:spPr>
        <a:xfrm>
          <a:off x="5154002" y="5262848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H.M</a:t>
          </a:r>
        </a:p>
      </dsp:txBody>
      <dsp:txXfrm>
        <a:off x="5168858" y="5277704"/>
        <a:ext cx="769051" cy="477502"/>
      </dsp:txXfrm>
    </dsp:sp>
    <dsp:sp modelId="{6AFEE42A-E99F-4ABE-96C2-F5FE13376F38}">
      <dsp:nvSpPr>
        <dsp:cNvPr id="0" name=""/>
        <dsp:cNvSpPr/>
      </dsp:nvSpPr>
      <dsp:spPr>
        <a:xfrm>
          <a:off x="5065251" y="5918056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B2F02C4-F007-4DF3-8841-BBA082FB3B10}">
      <dsp:nvSpPr>
        <dsp:cNvPr id="0" name=""/>
        <dsp:cNvSpPr/>
      </dsp:nvSpPr>
      <dsp:spPr>
        <a:xfrm>
          <a:off x="5154002" y="6002370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T.M</a:t>
          </a:r>
        </a:p>
      </dsp:txBody>
      <dsp:txXfrm>
        <a:off x="5168858" y="6017226"/>
        <a:ext cx="769051" cy="477502"/>
      </dsp:txXfrm>
    </dsp:sp>
    <dsp:sp modelId="{204B3A2A-A9D7-4F9F-B28B-D5E0F9560872}">
      <dsp:nvSpPr>
        <dsp:cNvPr id="0" name=""/>
        <dsp:cNvSpPr/>
      </dsp:nvSpPr>
      <dsp:spPr>
        <a:xfrm>
          <a:off x="6041517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BD9DDB0-787A-492F-B728-2F9E83271353}">
      <dsp:nvSpPr>
        <dsp:cNvPr id="0" name=""/>
        <dsp:cNvSpPr/>
      </dsp:nvSpPr>
      <dsp:spPr>
        <a:xfrm>
          <a:off x="6130268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Imp points</a:t>
          </a:r>
        </a:p>
      </dsp:txBody>
      <dsp:txXfrm>
        <a:off x="6145124" y="1580097"/>
        <a:ext cx="769051" cy="477502"/>
      </dsp:txXfrm>
    </dsp:sp>
    <dsp:sp modelId="{0A9FA660-62BA-415D-AAF0-072DDF6B929B}">
      <dsp:nvSpPr>
        <dsp:cNvPr id="0" name=""/>
        <dsp:cNvSpPr/>
      </dsp:nvSpPr>
      <dsp:spPr>
        <a:xfrm>
          <a:off x="6041517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508A005-EDB9-4C85-9EA9-363D8A298BCC}">
      <dsp:nvSpPr>
        <dsp:cNvPr id="0" name=""/>
        <dsp:cNvSpPr/>
      </dsp:nvSpPr>
      <dsp:spPr>
        <a:xfrm>
          <a:off x="6130268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Quartile</a:t>
          </a:r>
        </a:p>
      </dsp:txBody>
      <dsp:txXfrm>
        <a:off x="6145124" y="2319618"/>
        <a:ext cx="769051" cy="477502"/>
      </dsp:txXfrm>
    </dsp:sp>
    <dsp:sp modelId="{11780903-E577-4686-8819-7655907D9463}">
      <dsp:nvSpPr>
        <dsp:cNvPr id="0" name=""/>
        <dsp:cNvSpPr/>
      </dsp:nvSpPr>
      <dsp:spPr>
        <a:xfrm>
          <a:off x="6041517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F957FED-5A9D-46C0-99A4-CDA150C0949E}">
      <dsp:nvSpPr>
        <dsp:cNvPr id="0" name=""/>
        <dsp:cNvSpPr/>
      </dsp:nvSpPr>
      <dsp:spPr>
        <a:xfrm>
          <a:off x="6130268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percentile</a:t>
          </a:r>
        </a:p>
      </dsp:txBody>
      <dsp:txXfrm>
        <a:off x="6145124" y="3059140"/>
        <a:ext cx="769051" cy="477502"/>
      </dsp:txXfrm>
    </dsp:sp>
    <dsp:sp modelId="{7C1C870F-F7D8-4E77-A836-FBCE19DA4264}">
      <dsp:nvSpPr>
        <dsp:cNvPr id="0" name=""/>
        <dsp:cNvSpPr/>
      </dsp:nvSpPr>
      <dsp:spPr>
        <a:xfrm>
          <a:off x="6041517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9F25F101-37D6-4C7A-91B0-0ED05B8070D5}">
      <dsp:nvSpPr>
        <dsp:cNvPr id="0" name=""/>
        <dsp:cNvSpPr/>
      </dsp:nvSpPr>
      <dsp:spPr>
        <a:xfrm>
          <a:off x="6130268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median</a:t>
          </a:r>
        </a:p>
      </dsp:txBody>
      <dsp:txXfrm>
        <a:off x="6145124" y="3798661"/>
        <a:ext cx="769051" cy="477502"/>
      </dsp:txXfrm>
    </dsp:sp>
    <dsp:sp modelId="{A5756F03-2A3E-45E4-8C74-75A2F495B775}">
      <dsp:nvSpPr>
        <dsp:cNvPr id="0" name=""/>
        <dsp:cNvSpPr/>
      </dsp:nvSpPr>
      <dsp:spPr>
        <a:xfrm>
          <a:off x="7017783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9008CC3-E4E6-4944-BB75-73D32A8527B6}">
      <dsp:nvSpPr>
        <dsp:cNvPr id="0" name=""/>
        <dsp:cNvSpPr/>
      </dsp:nvSpPr>
      <dsp:spPr>
        <a:xfrm>
          <a:off x="7106534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variation</a:t>
          </a:r>
        </a:p>
      </dsp:txBody>
      <dsp:txXfrm>
        <a:off x="7121390" y="1580097"/>
        <a:ext cx="769051" cy="477502"/>
      </dsp:txXfrm>
    </dsp:sp>
    <dsp:sp modelId="{D06935DA-3B98-4F42-B6CF-A035906BA032}">
      <dsp:nvSpPr>
        <dsp:cNvPr id="0" name=""/>
        <dsp:cNvSpPr/>
      </dsp:nvSpPr>
      <dsp:spPr>
        <a:xfrm>
          <a:off x="7017783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35FC155-91BF-4670-B21B-C774CF595EF9}">
      <dsp:nvSpPr>
        <dsp:cNvPr id="0" name=""/>
        <dsp:cNvSpPr/>
      </dsp:nvSpPr>
      <dsp:spPr>
        <a:xfrm>
          <a:off x="7106534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range</a:t>
          </a:r>
        </a:p>
      </dsp:txBody>
      <dsp:txXfrm>
        <a:off x="7121390" y="2319618"/>
        <a:ext cx="769051" cy="477502"/>
      </dsp:txXfrm>
    </dsp:sp>
    <dsp:sp modelId="{654E37EC-8152-4F3E-ADB9-FCB98F089FA0}">
      <dsp:nvSpPr>
        <dsp:cNvPr id="0" name=""/>
        <dsp:cNvSpPr/>
      </dsp:nvSpPr>
      <dsp:spPr>
        <a:xfrm>
          <a:off x="7017783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78C9662-CC27-42F4-AAD0-5A725C5F5A4D}">
      <dsp:nvSpPr>
        <dsp:cNvPr id="0" name=""/>
        <dsp:cNvSpPr/>
      </dsp:nvSpPr>
      <dsp:spPr>
        <a:xfrm>
          <a:off x="7106534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S.D</a:t>
          </a:r>
        </a:p>
      </dsp:txBody>
      <dsp:txXfrm>
        <a:off x="7121390" y="3059140"/>
        <a:ext cx="769051" cy="477502"/>
      </dsp:txXfrm>
    </dsp:sp>
    <dsp:sp modelId="{9529A594-01AB-40FE-824F-86E21D434E19}">
      <dsp:nvSpPr>
        <dsp:cNvPr id="0" name=""/>
        <dsp:cNvSpPr/>
      </dsp:nvSpPr>
      <dsp:spPr>
        <a:xfrm>
          <a:off x="7017783" y="3699491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BB84039-0BCF-48A5-90EA-3C8521888881}">
      <dsp:nvSpPr>
        <dsp:cNvPr id="0" name=""/>
        <dsp:cNvSpPr/>
      </dsp:nvSpPr>
      <dsp:spPr>
        <a:xfrm>
          <a:off x="7106534" y="3783805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Variance</a:t>
          </a:r>
        </a:p>
      </dsp:txBody>
      <dsp:txXfrm>
        <a:off x="7121390" y="3798661"/>
        <a:ext cx="769051" cy="477502"/>
      </dsp:txXfrm>
    </dsp:sp>
    <dsp:sp modelId="{49A0CE62-8C3E-4C83-A807-D038A8DD08E1}">
      <dsp:nvSpPr>
        <dsp:cNvPr id="0" name=""/>
        <dsp:cNvSpPr/>
      </dsp:nvSpPr>
      <dsp:spPr>
        <a:xfrm>
          <a:off x="7017783" y="4439013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6FBCE85-E60E-423C-8154-94058DDC5A81}">
      <dsp:nvSpPr>
        <dsp:cNvPr id="0" name=""/>
        <dsp:cNvSpPr/>
      </dsp:nvSpPr>
      <dsp:spPr>
        <a:xfrm>
          <a:off x="7106534" y="4523327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C.V</a:t>
          </a:r>
        </a:p>
      </dsp:txBody>
      <dsp:txXfrm>
        <a:off x="7121390" y="4538183"/>
        <a:ext cx="769051" cy="477502"/>
      </dsp:txXfrm>
    </dsp:sp>
    <dsp:sp modelId="{1840C306-6970-40B8-85C8-108ABC4A0509}">
      <dsp:nvSpPr>
        <dsp:cNvPr id="0" name=""/>
        <dsp:cNvSpPr/>
      </dsp:nvSpPr>
      <dsp:spPr>
        <a:xfrm>
          <a:off x="7994049" y="1480927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B887064-7685-44AC-83BA-D43B6AE0850D}">
      <dsp:nvSpPr>
        <dsp:cNvPr id="0" name=""/>
        <dsp:cNvSpPr/>
      </dsp:nvSpPr>
      <dsp:spPr>
        <a:xfrm>
          <a:off x="8082800" y="1565241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b="1" kern="1200"/>
            <a:t>Measures</a:t>
          </a:r>
          <a:r>
            <a:rPr lang="en-GB" sz="900" b="1" kern="1200" baseline="0"/>
            <a:t> to identify distribution</a:t>
          </a:r>
          <a:endParaRPr lang="en-GB" sz="900" b="1" kern="1200"/>
        </a:p>
      </dsp:txBody>
      <dsp:txXfrm>
        <a:off x="8097656" y="1580097"/>
        <a:ext cx="769051" cy="477502"/>
      </dsp:txXfrm>
    </dsp:sp>
    <dsp:sp modelId="{7E98140E-3D79-449D-A090-CE847248DB2A}">
      <dsp:nvSpPr>
        <dsp:cNvPr id="0" name=""/>
        <dsp:cNvSpPr/>
      </dsp:nvSpPr>
      <dsp:spPr>
        <a:xfrm>
          <a:off x="7994049" y="2220448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F8B908F-9742-4515-91E4-8BC1FABF703D}">
      <dsp:nvSpPr>
        <dsp:cNvPr id="0" name=""/>
        <dsp:cNvSpPr/>
      </dsp:nvSpPr>
      <dsp:spPr>
        <a:xfrm>
          <a:off x="8082800" y="2304762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Skewness</a:t>
          </a:r>
        </a:p>
      </dsp:txBody>
      <dsp:txXfrm>
        <a:off x="8097656" y="2319618"/>
        <a:ext cx="769051" cy="477502"/>
      </dsp:txXfrm>
    </dsp:sp>
    <dsp:sp modelId="{7ACF35D8-82AC-446D-8090-F753B4E1D882}">
      <dsp:nvSpPr>
        <dsp:cNvPr id="0" name=""/>
        <dsp:cNvSpPr/>
      </dsp:nvSpPr>
      <dsp:spPr>
        <a:xfrm>
          <a:off x="7994049" y="2959970"/>
          <a:ext cx="798763" cy="50721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9184CD6-25C5-4004-8085-09F23E7BC1BA}">
      <dsp:nvSpPr>
        <dsp:cNvPr id="0" name=""/>
        <dsp:cNvSpPr/>
      </dsp:nvSpPr>
      <dsp:spPr>
        <a:xfrm>
          <a:off x="8082800" y="3044284"/>
          <a:ext cx="798763" cy="5072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25400" h="3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GB" sz="900" kern="1200"/>
            <a:t>kurtosis</a:t>
          </a:r>
        </a:p>
      </dsp:txBody>
      <dsp:txXfrm>
        <a:off x="8097656" y="3059140"/>
        <a:ext cx="769051" cy="47750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Sheet11!A1"/><Relationship Id="rId3" Type="http://schemas.openxmlformats.org/officeDocument/2006/relationships/hyperlink" Target="#Sheet6!A1"/><Relationship Id="rId7" Type="http://schemas.openxmlformats.org/officeDocument/2006/relationships/hyperlink" Target="#Sheet10!A1"/><Relationship Id="rId12" Type="http://schemas.openxmlformats.org/officeDocument/2006/relationships/hyperlink" Target="#Sheet15!A1"/><Relationship Id="rId2" Type="http://schemas.openxmlformats.org/officeDocument/2006/relationships/hyperlink" Target="#Sheet4!A1"/><Relationship Id="rId1" Type="http://schemas.openxmlformats.org/officeDocument/2006/relationships/hyperlink" Target="#Sheet18!A1"/><Relationship Id="rId6" Type="http://schemas.openxmlformats.org/officeDocument/2006/relationships/hyperlink" Target="#Sheet8!A1"/><Relationship Id="rId11" Type="http://schemas.openxmlformats.org/officeDocument/2006/relationships/hyperlink" Target="#Sheet14!A1"/><Relationship Id="rId5" Type="http://schemas.openxmlformats.org/officeDocument/2006/relationships/hyperlink" Target="#Sheet7!A1"/><Relationship Id="rId10" Type="http://schemas.openxmlformats.org/officeDocument/2006/relationships/hyperlink" Target="#Sheet13!A1"/><Relationship Id="rId4" Type="http://schemas.openxmlformats.org/officeDocument/2006/relationships/hyperlink" Target="#Sheet5!A1"/><Relationship Id="rId9" Type="http://schemas.openxmlformats.org/officeDocument/2006/relationships/hyperlink" Target="#Sheet12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hyperlink" Target="#Sheet1!A1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95250</xdr:rowOff>
    </xdr:from>
    <xdr:to>
      <xdr:col>7</xdr:col>
      <xdr:colOff>171450</xdr:colOff>
      <xdr:row>4</xdr:row>
      <xdr:rowOff>104775</xdr:rowOff>
    </xdr:to>
    <xdr:sp macro="" textlink="">
      <xdr:nvSpPr>
        <xdr:cNvPr id="3" name="Oval 2"/>
        <xdr:cNvSpPr/>
      </xdr:nvSpPr>
      <xdr:spPr>
        <a:xfrm>
          <a:off x="2447925" y="285750"/>
          <a:ext cx="1990725" cy="581025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 baseline="0"/>
            <a:t>      Content List</a:t>
          </a:r>
          <a:endParaRPr lang="en-GB" sz="1400" b="1"/>
        </a:p>
      </xdr:txBody>
    </xdr:sp>
    <xdr:clientData/>
  </xdr:twoCellAnchor>
  <xdr:twoCellAnchor>
    <xdr:from>
      <xdr:col>1</xdr:col>
      <xdr:colOff>523875</xdr:colOff>
      <xdr:row>7</xdr:row>
      <xdr:rowOff>171451</xdr:rowOff>
    </xdr:from>
    <xdr:to>
      <xdr:col>2</xdr:col>
      <xdr:colOff>561975</xdr:colOff>
      <xdr:row>9</xdr:row>
      <xdr:rowOff>152401</xdr:rowOff>
    </xdr:to>
    <xdr:sp macro="" textlink="">
      <xdr:nvSpPr>
        <xdr:cNvPr id="4" name="Right Arrow 3"/>
        <xdr:cNvSpPr/>
      </xdr:nvSpPr>
      <xdr:spPr>
        <a:xfrm>
          <a:off x="1133475" y="1504951"/>
          <a:ext cx="647700" cy="36195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552451</xdr:colOff>
      <xdr:row>7</xdr:row>
      <xdr:rowOff>114300</xdr:rowOff>
    </xdr:from>
    <xdr:to>
      <xdr:col>6</xdr:col>
      <xdr:colOff>9525</xdr:colOff>
      <xdr:row>9</xdr:row>
      <xdr:rowOff>180975</xdr:rowOff>
    </xdr:to>
    <xdr:sp macro="" textlink="">
      <xdr:nvSpPr>
        <xdr:cNvPr id="5" name="Flowchart: Alternate Process 4">
          <a:hlinkClick xmlns:r="http://schemas.openxmlformats.org/officeDocument/2006/relationships" r:id="rId1"/>
        </xdr:cNvPr>
        <xdr:cNvSpPr/>
      </xdr:nvSpPr>
      <xdr:spPr>
        <a:xfrm>
          <a:off x="1771651" y="1447800"/>
          <a:ext cx="1895474" cy="447675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en-GB" sz="1100" b="1" cap="none" spc="0">
              <a:ln/>
              <a:solidFill>
                <a:schemeClr val="accent4"/>
              </a:solidFill>
              <a:effectLst/>
            </a:rPr>
            <a:t>     </a:t>
          </a:r>
          <a:r>
            <a:rPr lang="en-GB" sz="1200" b="1" cap="none" spc="0">
              <a:ln/>
              <a:solidFill>
                <a:schemeClr val="accent4"/>
              </a:solidFill>
              <a:effectLst/>
            </a:rPr>
            <a:t>Descriptive</a:t>
          </a:r>
          <a:r>
            <a:rPr lang="en-GB" sz="1200" b="1" cap="none" spc="0" baseline="0">
              <a:ln/>
              <a:solidFill>
                <a:schemeClr val="accent4"/>
              </a:solidFill>
              <a:effectLst/>
            </a:rPr>
            <a:t> Statistics</a:t>
          </a:r>
          <a:endParaRPr lang="en-GB" sz="1200" b="1" cap="none" spc="0">
            <a:ln/>
            <a:solidFill>
              <a:schemeClr val="accent4"/>
            </a:solidFill>
            <a:effectLst/>
          </a:endParaRPr>
        </a:p>
      </xdr:txBody>
    </xdr:sp>
    <xdr:clientData/>
  </xdr:twoCellAnchor>
  <xdr:twoCellAnchor>
    <xdr:from>
      <xdr:col>1</xdr:col>
      <xdr:colOff>523876</xdr:colOff>
      <xdr:row>11</xdr:row>
      <xdr:rowOff>142875</xdr:rowOff>
    </xdr:from>
    <xdr:to>
      <xdr:col>3</xdr:col>
      <xdr:colOff>28576</xdr:colOff>
      <xdr:row>13</xdr:row>
      <xdr:rowOff>142875</xdr:rowOff>
    </xdr:to>
    <xdr:sp macro="" textlink="">
      <xdr:nvSpPr>
        <xdr:cNvPr id="6" name="Right Arrow 5"/>
        <xdr:cNvSpPr/>
      </xdr:nvSpPr>
      <xdr:spPr>
        <a:xfrm>
          <a:off x="1133476" y="2238375"/>
          <a:ext cx="723900" cy="38100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19050</xdr:colOff>
      <xdr:row>11</xdr:row>
      <xdr:rowOff>57150</xdr:rowOff>
    </xdr:from>
    <xdr:to>
      <xdr:col>6</xdr:col>
      <xdr:colOff>19050</xdr:colOff>
      <xdr:row>13</xdr:row>
      <xdr:rowOff>142875</xdr:rowOff>
    </xdr:to>
    <xdr:sp macro="" textlink="">
      <xdr:nvSpPr>
        <xdr:cNvPr id="7" name="Rounded Rectangle 6">
          <a:hlinkClick xmlns:r="http://schemas.openxmlformats.org/officeDocument/2006/relationships" r:id="rId2"/>
        </xdr:cNvPr>
        <xdr:cNvSpPr/>
      </xdr:nvSpPr>
      <xdr:spPr>
        <a:xfrm>
          <a:off x="1847850" y="2152650"/>
          <a:ext cx="1828800" cy="46672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 baseline="0"/>
            <a:t>          Z- Test</a:t>
          </a:r>
          <a:endParaRPr lang="en-GB" sz="1400" b="1"/>
        </a:p>
      </xdr:txBody>
    </xdr:sp>
    <xdr:clientData/>
  </xdr:twoCellAnchor>
  <xdr:twoCellAnchor>
    <xdr:from>
      <xdr:col>1</xdr:col>
      <xdr:colOff>466725</xdr:colOff>
      <xdr:row>15</xdr:row>
      <xdr:rowOff>161925</xdr:rowOff>
    </xdr:from>
    <xdr:to>
      <xdr:col>3</xdr:col>
      <xdr:colOff>0</xdr:colOff>
      <xdr:row>17</xdr:row>
      <xdr:rowOff>133350</xdr:rowOff>
    </xdr:to>
    <xdr:sp macro="" textlink="">
      <xdr:nvSpPr>
        <xdr:cNvPr id="8" name="Right Arrow 7"/>
        <xdr:cNvSpPr/>
      </xdr:nvSpPr>
      <xdr:spPr>
        <a:xfrm>
          <a:off x="1076325" y="3019425"/>
          <a:ext cx="752475" cy="352425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15</xdr:row>
      <xdr:rowOff>95250</xdr:rowOff>
    </xdr:from>
    <xdr:to>
      <xdr:col>6</xdr:col>
      <xdr:colOff>0</xdr:colOff>
      <xdr:row>17</xdr:row>
      <xdr:rowOff>161925</xdr:rowOff>
    </xdr:to>
    <xdr:sp macro="" textlink="">
      <xdr:nvSpPr>
        <xdr:cNvPr id="9" name="Rounded Rectangle 8">
          <a:hlinkClick xmlns:r="http://schemas.openxmlformats.org/officeDocument/2006/relationships" r:id="rId3"/>
        </xdr:cNvPr>
        <xdr:cNvSpPr/>
      </xdr:nvSpPr>
      <xdr:spPr>
        <a:xfrm>
          <a:off x="1790700" y="2952750"/>
          <a:ext cx="1866900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/>
            <a:t>          T-Test</a:t>
          </a:r>
        </a:p>
      </xdr:txBody>
    </xdr:sp>
    <xdr:clientData/>
  </xdr:twoCellAnchor>
  <xdr:twoCellAnchor>
    <xdr:from>
      <xdr:col>1</xdr:col>
      <xdr:colOff>542925</xdr:colOff>
      <xdr:row>19</xdr:row>
      <xdr:rowOff>142875</xdr:rowOff>
    </xdr:from>
    <xdr:to>
      <xdr:col>2</xdr:col>
      <xdr:colOff>600075</xdr:colOff>
      <xdr:row>21</xdr:row>
      <xdr:rowOff>85725</xdr:rowOff>
    </xdr:to>
    <xdr:sp macro="" textlink="">
      <xdr:nvSpPr>
        <xdr:cNvPr id="10" name="Right Arrow 9"/>
        <xdr:cNvSpPr/>
      </xdr:nvSpPr>
      <xdr:spPr>
        <a:xfrm>
          <a:off x="1152525" y="3762375"/>
          <a:ext cx="666750" cy="32385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9524</xdr:colOff>
      <xdr:row>19</xdr:row>
      <xdr:rowOff>95250</xdr:rowOff>
    </xdr:from>
    <xdr:to>
      <xdr:col>6</xdr:col>
      <xdr:colOff>19049</xdr:colOff>
      <xdr:row>22</xdr:row>
      <xdr:rowOff>0</xdr:rowOff>
    </xdr:to>
    <xdr:sp macro="" textlink="">
      <xdr:nvSpPr>
        <xdr:cNvPr id="11" name="Rounded Rectangle 10">
          <a:hlinkClick xmlns:r="http://schemas.openxmlformats.org/officeDocument/2006/relationships" r:id="rId4"/>
        </xdr:cNvPr>
        <xdr:cNvSpPr/>
      </xdr:nvSpPr>
      <xdr:spPr>
        <a:xfrm>
          <a:off x="1838324" y="3714750"/>
          <a:ext cx="1838325" cy="4762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/>
            <a:t> </a:t>
          </a:r>
          <a:r>
            <a:rPr lang="en-GB" sz="1400" b="1" baseline="0"/>
            <a:t>            F-Test</a:t>
          </a:r>
          <a:endParaRPr lang="en-GB" sz="1400" b="1"/>
        </a:p>
      </xdr:txBody>
    </xdr:sp>
    <xdr:clientData/>
  </xdr:twoCellAnchor>
  <xdr:twoCellAnchor>
    <xdr:from>
      <xdr:col>1</xdr:col>
      <xdr:colOff>552450</xdr:colOff>
      <xdr:row>24</xdr:row>
      <xdr:rowOff>38100</xdr:rowOff>
    </xdr:from>
    <xdr:to>
      <xdr:col>2</xdr:col>
      <xdr:colOff>590550</xdr:colOff>
      <xdr:row>26</xdr:row>
      <xdr:rowOff>19050</xdr:rowOff>
    </xdr:to>
    <xdr:sp macro="" textlink="">
      <xdr:nvSpPr>
        <xdr:cNvPr id="12" name="Right Arrow 11"/>
        <xdr:cNvSpPr/>
      </xdr:nvSpPr>
      <xdr:spPr>
        <a:xfrm>
          <a:off x="1162050" y="4610100"/>
          <a:ext cx="647700" cy="36195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0</xdr:colOff>
      <xdr:row>23</xdr:row>
      <xdr:rowOff>152400</xdr:rowOff>
    </xdr:from>
    <xdr:to>
      <xdr:col>5</xdr:col>
      <xdr:colOff>590550</xdr:colOff>
      <xdr:row>26</xdr:row>
      <xdr:rowOff>95250</xdr:rowOff>
    </xdr:to>
    <xdr:sp macro="" textlink="">
      <xdr:nvSpPr>
        <xdr:cNvPr id="13" name="Rounded Rectangle 12">
          <a:hlinkClick xmlns:r="http://schemas.openxmlformats.org/officeDocument/2006/relationships" r:id="rId5"/>
        </xdr:cNvPr>
        <xdr:cNvSpPr/>
      </xdr:nvSpPr>
      <xdr:spPr>
        <a:xfrm>
          <a:off x="1828800" y="4533900"/>
          <a:ext cx="1809750" cy="5143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      </a:t>
          </a:r>
          <a:r>
            <a:rPr lang="en-GB" sz="1400" b="1"/>
            <a:t>Pooled Test</a:t>
          </a:r>
        </a:p>
      </xdr:txBody>
    </xdr:sp>
    <xdr:clientData/>
  </xdr:twoCellAnchor>
  <xdr:twoCellAnchor>
    <xdr:from>
      <xdr:col>1</xdr:col>
      <xdr:colOff>571500</xdr:colOff>
      <xdr:row>28</xdr:row>
      <xdr:rowOff>104775</xdr:rowOff>
    </xdr:from>
    <xdr:to>
      <xdr:col>3</xdr:col>
      <xdr:colOff>0</xdr:colOff>
      <xdr:row>30</xdr:row>
      <xdr:rowOff>95250</xdr:rowOff>
    </xdr:to>
    <xdr:sp macro="" textlink="">
      <xdr:nvSpPr>
        <xdr:cNvPr id="14" name="Right Arrow 13"/>
        <xdr:cNvSpPr/>
      </xdr:nvSpPr>
      <xdr:spPr>
        <a:xfrm>
          <a:off x="1181100" y="5438775"/>
          <a:ext cx="647700" cy="371475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0</xdr:colOff>
      <xdr:row>28</xdr:row>
      <xdr:rowOff>85725</xdr:rowOff>
    </xdr:from>
    <xdr:to>
      <xdr:col>5</xdr:col>
      <xdr:colOff>552450</xdr:colOff>
      <xdr:row>31</xdr:row>
      <xdr:rowOff>9525</xdr:rowOff>
    </xdr:to>
    <xdr:sp macro="" textlink="">
      <xdr:nvSpPr>
        <xdr:cNvPr id="15" name="Rounded Rectangle 14">
          <a:hlinkClick xmlns:r="http://schemas.openxmlformats.org/officeDocument/2006/relationships" r:id="rId6"/>
        </xdr:cNvPr>
        <xdr:cNvSpPr/>
      </xdr:nvSpPr>
      <xdr:spPr>
        <a:xfrm>
          <a:off x="1828800" y="5419725"/>
          <a:ext cx="1771650" cy="49530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aseline="0"/>
            <a:t>     </a:t>
          </a:r>
          <a:r>
            <a:rPr lang="en-GB" sz="1400" b="1" baseline="0"/>
            <a:t>Weltch Test</a:t>
          </a:r>
          <a:endParaRPr lang="en-GB" sz="1400" b="1"/>
        </a:p>
      </xdr:txBody>
    </xdr:sp>
    <xdr:clientData/>
  </xdr:twoCellAnchor>
  <xdr:twoCellAnchor>
    <xdr:from>
      <xdr:col>1</xdr:col>
      <xdr:colOff>533400</xdr:colOff>
      <xdr:row>33</xdr:row>
      <xdr:rowOff>9525</xdr:rowOff>
    </xdr:from>
    <xdr:to>
      <xdr:col>2</xdr:col>
      <xdr:colOff>600075</xdr:colOff>
      <xdr:row>35</xdr:row>
      <xdr:rowOff>19050</xdr:rowOff>
    </xdr:to>
    <xdr:sp macro="" textlink="">
      <xdr:nvSpPr>
        <xdr:cNvPr id="16" name="Right Arrow 15"/>
        <xdr:cNvSpPr/>
      </xdr:nvSpPr>
      <xdr:spPr>
        <a:xfrm>
          <a:off x="1143000" y="6296025"/>
          <a:ext cx="676275" cy="390525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19050</xdr:colOff>
      <xdr:row>32</xdr:row>
      <xdr:rowOff>123825</xdr:rowOff>
    </xdr:from>
    <xdr:to>
      <xdr:col>6</xdr:col>
      <xdr:colOff>9525</xdr:colOff>
      <xdr:row>35</xdr:row>
      <xdr:rowOff>85725</xdr:rowOff>
    </xdr:to>
    <xdr:sp macro="" textlink="">
      <xdr:nvSpPr>
        <xdr:cNvPr id="17" name="Rounded Rectangle 16">
          <a:hlinkClick xmlns:r="http://schemas.openxmlformats.org/officeDocument/2006/relationships" r:id="rId7"/>
        </xdr:cNvPr>
        <xdr:cNvSpPr/>
      </xdr:nvSpPr>
      <xdr:spPr>
        <a:xfrm>
          <a:off x="1847850" y="6219825"/>
          <a:ext cx="1819275" cy="53340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aseline="0"/>
            <a:t>     </a:t>
          </a:r>
        </a:p>
        <a:p>
          <a:pPr algn="l"/>
          <a:r>
            <a:rPr lang="en-GB" sz="1400" b="1" baseline="0"/>
            <a:t>    Paired T Test</a:t>
          </a:r>
          <a:endParaRPr lang="en-GB" sz="1400" b="1"/>
        </a:p>
      </xdr:txBody>
    </xdr:sp>
    <xdr:clientData/>
  </xdr:twoCellAnchor>
  <xdr:twoCellAnchor>
    <xdr:from>
      <xdr:col>2</xdr:col>
      <xdr:colOff>19050</xdr:colOff>
      <xdr:row>36</xdr:row>
      <xdr:rowOff>180975</xdr:rowOff>
    </xdr:from>
    <xdr:to>
      <xdr:col>3</xdr:col>
      <xdr:colOff>9524</xdr:colOff>
      <xdr:row>38</xdr:row>
      <xdr:rowOff>133351</xdr:rowOff>
    </xdr:to>
    <xdr:sp macro="" textlink="">
      <xdr:nvSpPr>
        <xdr:cNvPr id="19" name="Right Arrow 18"/>
        <xdr:cNvSpPr/>
      </xdr:nvSpPr>
      <xdr:spPr>
        <a:xfrm>
          <a:off x="1238250" y="7038975"/>
          <a:ext cx="600074" cy="333376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581026</xdr:colOff>
      <xdr:row>36</xdr:row>
      <xdr:rowOff>114300</xdr:rowOff>
    </xdr:from>
    <xdr:to>
      <xdr:col>5</xdr:col>
      <xdr:colOff>600076</xdr:colOff>
      <xdr:row>39</xdr:row>
      <xdr:rowOff>114300</xdr:rowOff>
    </xdr:to>
    <xdr:sp macro="" textlink="">
      <xdr:nvSpPr>
        <xdr:cNvPr id="20" name="Rectangle 19">
          <a:hlinkClick xmlns:r="http://schemas.openxmlformats.org/officeDocument/2006/relationships" r:id="rId8"/>
        </xdr:cNvPr>
        <xdr:cNvSpPr/>
      </xdr:nvSpPr>
      <xdr:spPr>
        <a:xfrm>
          <a:off x="1800226" y="6972300"/>
          <a:ext cx="1847850" cy="571500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400" b="1" baseline="0"/>
            <a:t>          J.B Test</a:t>
          </a:r>
          <a:endParaRPr lang="en-US" sz="1400" b="1"/>
        </a:p>
      </xdr:txBody>
    </xdr:sp>
    <xdr:clientData/>
  </xdr:twoCellAnchor>
  <xdr:twoCellAnchor>
    <xdr:from>
      <xdr:col>2</xdr:col>
      <xdr:colOff>0</xdr:colOff>
      <xdr:row>40</xdr:row>
      <xdr:rowOff>180975</xdr:rowOff>
    </xdr:from>
    <xdr:to>
      <xdr:col>3</xdr:col>
      <xdr:colOff>28575</xdr:colOff>
      <xdr:row>42</xdr:row>
      <xdr:rowOff>152400</xdr:rowOff>
    </xdr:to>
    <xdr:sp macro="" textlink="">
      <xdr:nvSpPr>
        <xdr:cNvPr id="21" name="Right Arrow 20"/>
        <xdr:cNvSpPr/>
      </xdr:nvSpPr>
      <xdr:spPr>
        <a:xfrm>
          <a:off x="1219200" y="7800975"/>
          <a:ext cx="638175" cy="352425"/>
        </a:xfrm>
        <a:prstGeom prst="right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</xdr:colOff>
      <xdr:row>40</xdr:row>
      <xdr:rowOff>123825</xdr:rowOff>
    </xdr:from>
    <xdr:to>
      <xdr:col>5</xdr:col>
      <xdr:colOff>581025</xdr:colOff>
      <xdr:row>43</xdr:row>
      <xdr:rowOff>57150</xdr:rowOff>
    </xdr:to>
    <xdr:sp macro="" textlink="">
      <xdr:nvSpPr>
        <xdr:cNvPr id="22" name="Rectangle 21">
          <a:hlinkClick xmlns:r="http://schemas.openxmlformats.org/officeDocument/2006/relationships" r:id="rId9"/>
        </xdr:cNvPr>
        <xdr:cNvSpPr/>
      </xdr:nvSpPr>
      <xdr:spPr>
        <a:xfrm>
          <a:off x="1847850" y="7743825"/>
          <a:ext cx="1781175" cy="504825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  <a:p>
          <a:pPr algn="l"/>
          <a:r>
            <a:rPr lang="en-US" sz="1100"/>
            <a:t>    </a:t>
          </a:r>
          <a:r>
            <a:rPr lang="en-US" sz="1200"/>
            <a:t>Probability</a:t>
          </a:r>
          <a:r>
            <a:rPr lang="en-US" sz="1200" baseline="0"/>
            <a:t> Distribution</a:t>
          </a:r>
          <a:endParaRPr lang="en-US" sz="1200"/>
        </a:p>
      </xdr:txBody>
    </xdr:sp>
    <xdr:clientData/>
  </xdr:twoCellAnchor>
  <xdr:twoCellAnchor>
    <xdr:from>
      <xdr:col>2</xdr:col>
      <xdr:colOff>28576</xdr:colOff>
      <xdr:row>44</xdr:row>
      <xdr:rowOff>133350</xdr:rowOff>
    </xdr:from>
    <xdr:to>
      <xdr:col>3</xdr:col>
      <xdr:colOff>66676</xdr:colOff>
      <xdr:row>46</xdr:row>
      <xdr:rowOff>47625</xdr:rowOff>
    </xdr:to>
    <xdr:sp macro="" textlink="">
      <xdr:nvSpPr>
        <xdr:cNvPr id="23" name="Right Arrow 22"/>
        <xdr:cNvSpPr/>
      </xdr:nvSpPr>
      <xdr:spPr>
        <a:xfrm>
          <a:off x="1247776" y="8515350"/>
          <a:ext cx="647700" cy="295275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38100</xdr:colOff>
      <xdr:row>44</xdr:row>
      <xdr:rowOff>57150</xdr:rowOff>
    </xdr:from>
    <xdr:to>
      <xdr:col>6</xdr:col>
      <xdr:colOff>9525</xdr:colOff>
      <xdr:row>46</xdr:row>
      <xdr:rowOff>152400</xdr:rowOff>
    </xdr:to>
    <xdr:sp macro="" textlink="">
      <xdr:nvSpPr>
        <xdr:cNvPr id="24" name="Rectangle 23">
          <a:hlinkClick xmlns:r="http://schemas.openxmlformats.org/officeDocument/2006/relationships" r:id="rId10"/>
        </xdr:cNvPr>
        <xdr:cNvSpPr/>
      </xdr:nvSpPr>
      <xdr:spPr>
        <a:xfrm>
          <a:off x="1866900" y="8439150"/>
          <a:ext cx="1800225" cy="476250"/>
        </a:xfrm>
        <a:prstGeom prst="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  <a:p>
          <a:pPr algn="l"/>
          <a:r>
            <a:rPr lang="en-US" sz="1100" baseline="0"/>
            <a:t>   </a:t>
          </a:r>
          <a:r>
            <a:rPr lang="en-US" sz="1200" b="1" baseline="0"/>
            <a:t>Regression Analysis</a:t>
          </a:r>
          <a:endParaRPr lang="en-US" sz="1200" b="1"/>
        </a:p>
      </xdr:txBody>
    </xdr:sp>
    <xdr:clientData/>
  </xdr:twoCellAnchor>
  <xdr:twoCellAnchor>
    <xdr:from>
      <xdr:col>2</xdr:col>
      <xdr:colOff>19051</xdr:colOff>
      <xdr:row>47</xdr:row>
      <xdr:rowOff>76200</xdr:rowOff>
    </xdr:from>
    <xdr:to>
      <xdr:col>3</xdr:col>
      <xdr:colOff>38101</xdr:colOff>
      <xdr:row>49</xdr:row>
      <xdr:rowOff>57150</xdr:rowOff>
    </xdr:to>
    <xdr:sp macro="" textlink="">
      <xdr:nvSpPr>
        <xdr:cNvPr id="25" name="Right Arrow 24"/>
        <xdr:cNvSpPr/>
      </xdr:nvSpPr>
      <xdr:spPr>
        <a:xfrm>
          <a:off x="1238251" y="9029700"/>
          <a:ext cx="628650" cy="36195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47</xdr:row>
      <xdr:rowOff>104776</xdr:rowOff>
    </xdr:from>
    <xdr:to>
      <xdr:col>6</xdr:col>
      <xdr:colOff>0</xdr:colOff>
      <xdr:row>49</xdr:row>
      <xdr:rowOff>180976</xdr:rowOff>
    </xdr:to>
    <xdr:sp macro="" textlink="">
      <xdr:nvSpPr>
        <xdr:cNvPr id="26" name="Rectangle 25">
          <a:hlinkClick xmlns:r="http://schemas.openxmlformats.org/officeDocument/2006/relationships" r:id="rId11"/>
        </xdr:cNvPr>
        <xdr:cNvSpPr/>
      </xdr:nvSpPr>
      <xdr:spPr>
        <a:xfrm>
          <a:off x="1828800" y="9058276"/>
          <a:ext cx="1828800" cy="457200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 </a:t>
          </a:r>
          <a:r>
            <a:rPr lang="en-US" sz="1400" b="1" baseline="0"/>
            <a:t>    Correlation</a:t>
          </a:r>
          <a:endParaRPr lang="en-US" sz="1400" b="1"/>
        </a:p>
      </xdr:txBody>
    </xdr:sp>
    <xdr:clientData/>
  </xdr:twoCellAnchor>
  <xdr:twoCellAnchor>
    <xdr:from>
      <xdr:col>2</xdr:col>
      <xdr:colOff>0</xdr:colOff>
      <xdr:row>51</xdr:row>
      <xdr:rowOff>19051</xdr:rowOff>
    </xdr:from>
    <xdr:to>
      <xdr:col>3</xdr:col>
      <xdr:colOff>47625</xdr:colOff>
      <xdr:row>52</xdr:row>
      <xdr:rowOff>133351</xdr:rowOff>
    </xdr:to>
    <xdr:sp macro="" textlink="">
      <xdr:nvSpPr>
        <xdr:cNvPr id="27" name="Right Arrow 26"/>
        <xdr:cNvSpPr/>
      </xdr:nvSpPr>
      <xdr:spPr>
        <a:xfrm>
          <a:off x="1219200" y="9734551"/>
          <a:ext cx="657225" cy="304800"/>
        </a:xfrm>
        <a:prstGeom prst="rightArrow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50</xdr:row>
      <xdr:rowOff>133350</xdr:rowOff>
    </xdr:from>
    <xdr:to>
      <xdr:col>6</xdr:col>
      <xdr:colOff>19050</xdr:colOff>
      <xdr:row>53</xdr:row>
      <xdr:rowOff>85725</xdr:rowOff>
    </xdr:to>
    <xdr:sp macro="" textlink="">
      <xdr:nvSpPr>
        <xdr:cNvPr id="28" name="Rectangle 27">
          <a:hlinkClick xmlns:r="http://schemas.openxmlformats.org/officeDocument/2006/relationships" r:id="rId12"/>
        </xdr:cNvPr>
        <xdr:cNvSpPr/>
      </xdr:nvSpPr>
      <xdr:spPr>
        <a:xfrm>
          <a:off x="1876425" y="9658350"/>
          <a:ext cx="1800225" cy="52387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  <a:p>
          <a:pPr algn="l"/>
          <a:r>
            <a:rPr lang="en-US" sz="1100"/>
            <a:t>      </a:t>
          </a:r>
          <a:r>
            <a:rPr lang="en-US" sz="1400" b="1"/>
            <a:t>Simulation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504822</xdr:colOff>
      <xdr:row>1</xdr:row>
      <xdr:rowOff>90485</xdr:rowOff>
    </xdr:from>
    <xdr:to>
      <xdr:col>17</xdr:col>
      <xdr:colOff>426307</xdr:colOff>
      <xdr:row>35</xdr:row>
      <xdr:rowOff>124954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504822</xdr:colOff>
      <xdr:row>1</xdr:row>
      <xdr:rowOff>90485</xdr:rowOff>
    </xdr:from>
    <xdr:to>
      <xdr:col>17</xdr:col>
      <xdr:colOff>426307</xdr:colOff>
      <xdr:row>35</xdr:row>
      <xdr:rowOff>124954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15</xdr:col>
      <xdr:colOff>138906</xdr:colOff>
      <xdr:row>37</xdr:row>
      <xdr:rowOff>99219</xdr:rowOff>
    </xdr:from>
    <xdr:to>
      <xdr:col>16</xdr:col>
      <xdr:colOff>555625</xdr:colOff>
      <xdr:row>40</xdr:row>
      <xdr:rowOff>148828</xdr:rowOff>
    </xdr:to>
    <xdr:sp macro="" textlink="">
      <xdr:nvSpPr>
        <xdr:cNvPr id="5" name="Curved Left Arrow 4">
          <a:hlinkClick xmlns:r="http://schemas.openxmlformats.org/officeDocument/2006/relationships" r:id="rId11"/>
        </xdr:cNvPr>
        <xdr:cNvSpPr/>
      </xdr:nvSpPr>
      <xdr:spPr>
        <a:xfrm>
          <a:off x="9282906" y="7147719"/>
          <a:ext cx="1026319" cy="621109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chemeClr val="tx1"/>
              </a:solidFill>
            </a:rPr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3</xdr:row>
      <xdr:rowOff>14287</xdr:rowOff>
    </xdr:from>
    <xdr:to>
      <xdr:col>14</xdr:col>
      <xdr:colOff>209550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16</xdr:row>
      <xdr:rowOff>157162</xdr:rowOff>
    </xdr:from>
    <xdr:to>
      <xdr:col>14</xdr:col>
      <xdr:colOff>352425</xdr:colOff>
      <xdr:row>28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476250</xdr:colOff>
      <xdr:row>29</xdr:row>
      <xdr:rowOff>204787</xdr:rowOff>
    </xdr:from>
    <xdr:to>
      <xdr:col>15</xdr:col>
      <xdr:colOff>171450</xdr:colOff>
      <xdr:row>41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80962</xdr:colOff>
      <xdr:row>43</xdr:row>
      <xdr:rowOff>223837</xdr:rowOff>
    </xdr:from>
    <xdr:to>
      <xdr:col>15</xdr:col>
      <xdr:colOff>385762</xdr:colOff>
      <xdr:row>55</xdr:row>
      <xdr:rowOff>109537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61912</xdr:rowOff>
    </xdr:from>
    <xdr:to>
      <xdr:col>12</xdr:col>
      <xdr:colOff>38100</xdr:colOff>
      <xdr:row>12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15</xdr:row>
      <xdr:rowOff>195262</xdr:rowOff>
    </xdr:from>
    <xdr:to>
      <xdr:col>14</xdr:col>
      <xdr:colOff>257175</xdr:colOff>
      <xdr:row>27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32</xdr:row>
      <xdr:rowOff>200024</xdr:rowOff>
    </xdr:from>
    <xdr:to>
      <xdr:col>12</xdr:col>
      <xdr:colOff>304799</xdr:colOff>
      <xdr:row>43</xdr:row>
      <xdr:rowOff>109536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571500</xdr:colOff>
      <xdr:row>47</xdr:row>
      <xdr:rowOff>85725</xdr:rowOff>
    </xdr:from>
    <xdr:to>
      <xdr:col>13</xdr:col>
      <xdr:colOff>19050</xdr:colOff>
      <xdr:row>57</xdr:row>
      <xdr:rowOff>176211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533400</xdr:colOff>
      <xdr:row>59</xdr:row>
      <xdr:rowOff>233362</xdr:rowOff>
    </xdr:from>
    <xdr:to>
      <xdr:col>13</xdr:col>
      <xdr:colOff>228600</xdr:colOff>
      <xdr:row>73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419100</xdr:colOff>
      <xdr:row>75</xdr:row>
      <xdr:rowOff>100012</xdr:rowOff>
    </xdr:from>
    <xdr:to>
      <xdr:col>14</xdr:col>
      <xdr:colOff>114300</xdr:colOff>
      <xdr:row>88</xdr:row>
      <xdr:rowOff>176212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0.88125</cdr:x>
      <cdr:y>0.27604</cdr:y>
    </cdr:from>
    <cdr:to>
      <cdr:x>0.88333</cdr:x>
      <cdr:y>0.91493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029075" y="757238"/>
          <a:ext cx="9525" cy="1752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4</xdr:row>
      <xdr:rowOff>85725</xdr:rowOff>
    </xdr:from>
    <xdr:ext cx="3384526" cy="172227"/>
    <xdr:sp macro="" textlink="">
      <xdr:nvSpPr>
        <xdr:cNvPr id="2" name="TextBox 1"/>
        <xdr:cNvSpPr txBox="1"/>
      </xdr:nvSpPr>
      <xdr:spPr>
        <a:xfrm>
          <a:off x="1666875" y="1038225"/>
          <a:ext cx="3384526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G55" sqref="G5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0"/>
  <sheetViews>
    <sheetView workbookViewId="0">
      <selection activeCell="K3" sqref="K3:N10"/>
    </sheetView>
  </sheetViews>
  <sheetFormatPr defaultRowHeight="15.75" x14ac:dyDescent="0.25"/>
  <cols>
    <col min="1" max="16384" width="9.140625" style="1"/>
  </cols>
  <sheetData>
    <row r="1" spans="3:11" ht="21" x14ac:dyDescent="0.35">
      <c r="E1" s="6" t="s">
        <v>194</v>
      </c>
    </row>
    <row r="3" spans="3:11" ht="18.75" x14ac:dyDescent="0.3">
      <c r="E3" s="5" t="s">
        <v>195</v>
      </c>
      <c r="K3" s="5"/>
    </row>
    <row r="4" spans="3:11" x14ac:dyDescent="0.25">
      <c r="C4" s="1" t="s">
        <v>196</v>
      </c>
      <c r="D4" s="1">
        <f>3/8</f>
        <v>0.375</v>
      </c>
      <c r="E4" s="1" t="s">
        <v>110</v>
      </c>
      <c r="F4" s="1">
        <v>5</v>
      </c>
    </row>
    <row r="5" spans="3:11" x14ac:dyDescent="0.25">
      <c r="D5" s="1" t="s">
        <v>197</v>
      </c>
      <c r="E5" s="1" t="s">
        <v>198</v>
      </c>
    </row>
    <row r="6" spans="3:11" x14ac:dyDescent="0.25">
      <c r="D6" s="1">
        <v>0</v>
      </c>
      <c r="E6" s="1">
        <f>BINOMDIST(D6,5,0.375,FALSE)</f>
        <v>9.5367431640624972E-2</v>
      </c>
    </row>
    <row r="7" spans="3:11" x14ac:dyDescent="0.25">
      <c r="D7" s="1">
        <v>1</v>
      </c>
      <c r="E7" s="1">
        <f t="shared" ref="E7:E11" si="0">BINOMDIST(D7,5,0.375,FALSE)</f>
        <v>0.286102294921875</v>
      </c>
    </row>
    <row r="8" spans="3:11" x14ac:dyDescent="0.25">
      <c r="D8" s="1">
        <v>2</v>
      </c>
      <c r="E8" s="1">
        <f t="shared" si="0"/>
        <v>0.34332275390624994</v>
      </c>
    </row>
    <row r="9" spans="3:11" x14ac:dyDescent="0.25">
      <c r="D9" s="1">
        <v>3</v>
      </c>
      <c r="E9" s="1">
        <f t="shared" si="0"/>
        <v>0.20599365234374992</v>
      </c>
    </row>
    <row r="10" spans="3:11" x14ac:dyDescent="0.25">
      <c r="D10" s="1">
        <v>4</v>
      </c>
      <c r="E10" s="1">
        <f t="shared" si="0"/>
        <v>6.1798095703125007E-2</v>
      </c>
    </row>
    <row r="11" spans="3:11" x14ac:dyDescent="0.25">
      <c r="D11" s="1">
        <v>5</v>
      </c>
      <c r="E11" s="1">
        <f t="shared" si="0"/>
        <v>7.4157714843750017E-3</v>
      </c>
    </row>
    <row r="13" spans="3:11" ht="18.75" x14ac:dyDescent="0.3">
      <c r="F13" s="5" t="s">
        <v>199</v>
      </c>
    </row>
    <row r="14" spans="3:11" x14ac:dyDescent="0.25">
      <c r="D14" s="1" t="s">
        <v>110</v>
      </c>
      <c r="E14" s="1">
        <v>100</v>
      </c>
      <c r="F14" s="1" t="s">
        <v>84</v>
      </c>
      <c r="G14" s="1">
        <v>1</v>
      </c>
    </row>
    <row r="15" spans="3:11" x14ac:dyDescent="0.25">
      <c r="D15" s="1" t="s">
        <v>197</v>
      </c>
      <c r="E15" s="1" t="s">
        <v>198</v>
      </c>
    </row>
    <row r="16" spans="3:11" x14ac:dyDescent="0.25">
      <c r="D16" s="1">
        <v>0</v>
      </c>
      <c r="E16" s="1">
        <f>POISSON(D16,1,FALSE)</f>
        <v>0.36787944117144233</v>
      </c>
    </row>
    <row r="17" spans="4:5" x14ac:dyDescent="0.25">
      <c r="D17" s="1">
        <v>1</v>
      </c>
      <c r="E17" s="1">
        <f t="shared" ref="E17:E19" si="1">POISSON(D17,1,FALSE)</f>
        <v>0.36787944117144233</v>
      </c>
    </row>
    <row r="18" spans="4:5" x14ac:dyDescent="0.25">
      <c r="D18" s="1">
        <v>2</v>
      </c>
      <c r="E18" s="1">
        <f t="shared" si="1"/>
        <v>0.18393972058572114</v>
      </c>
    </row>
    <row r="19" spans="4:5" x14ac:dyDescent="0.25">
      <c r="D19" s="1">
        <v>3</v>
      </c>
      <c r="E19" s="1">
        <f t="shared" si="1"/>
        <v>6.1313240195240391E-2</v>
      </c>
    </row>
    <row r="20" spans="4:5" x14ac:dyDescent="0.25">
      <c r="D20" s="1">
        <v>4</v>
      </c>
      <c r="E20" s="1">
        <f>POISSON(D20,1,FALSE)</f>
        <v>1.5328310048810094E-2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2"/>
  <sheetViews>
    <sheetView workbookViewId="0"/>
  </sheetViews>
  <sheetFormatPr defaultRowHeight="15.75" x14ac:dyDescent="0.25"/>
  <cols>
    <col min="1" max="16384" width="9.140625" style="1"/>
  </cols>
  <sheetData>
    <row r="1" spans="3:14" ht="21" x14ac:dyDescent="0.35">
      <c r="E1" s="6" t="s">
        <v>200</v>
      </c>
    </row>
    <row r="2" spans="3:14" x14ac:dyDescent="0.25">
      <c r="C2" s="1" t="s">
        <v>201</v>
      </c>
      <c r="D2" s="1" t="s">
        <v>202</v>
      </c>
      <c r="F2" t="s">
        <v>203</v>
      </c>
      <c r="G2"/>
      <c r="H2"/>
      <c r="I2"/>
      <c r="J2"/>
      <c r="K2"/>
      <c r="L2"/>
      <c r="M2"/>
      <c r="N2"/>
    </row>
    <row r="3" spans="3:14" ht="16.5" thickBot="1" x14ac:dyDescent="0.3">
      <c r="C3" s="1">
        <v>5</v>
      </c>
      <c r="D3" s="1">
        <v>11</v>
      </c>
      <c r="F3"/>
      <c r="G3"/>
      <c r="H3"/>
      <c r="I3"/>
      <c r="J3"/>
      <c r="K3"/>
      <c r="L3"/>
      <c r="M3"/>
      <c r="N3"/>
    </row>
    <row r="4" spans="3:14" x14ac:dyDescent="0.25">
      <c r="C4" s="1">
        <v>12</v>
      </c>
      <c r="D4" s="1">
        <v>16</v>
      </c>
      <c r="F4" s="15" t="s">
        <v>204</v>
      </c>
      <c r="G4" s="15"/>
      <c r="H4"/>
      <c r="I4"/>
      <c r="J4"/>
      <c r="K4"/>
      <c r="L4"/>
      <c r="M4"/>
      <c r="N4"/>
    </row>
    <row r="5" spans="3:14" x14ac:dyDescent="0.25">
      <c r="C5" s="1">
        <v>4</v>
      </c>
      <c r="D5" s="1">
        <v>15</v>
      </c>
      <c r="F5" s="12" t="s">
        <v>205</v>
      </c>
      <c r="G5" s="12">
        <v>0.85244739901200794</v>
      </c>
      <c r="H5"/>
      <c r="I5"/>
      <c r="J5"/>
      <c r="K5"/>
      <c r="L5"/>
      <c r="M5"/>
      <c r="N5"/>
    </row>
    <row r="6" spans="3:14" x14ac:dyDescent="0.25">
      <c r="C6" s="1">
        <v>16</v>
      </c>
      <c r="D6" s="1">
        <v>20</v>
      </c>
      <c r="F6" s="12" t="s">
        <v>206</v>
      </c>
      <c r="G6" s="12">
        <v>0.72666656808233754</v>
      </c>
      <c r="H6"/>
      <c r="I6"/>
      <c r="J6"/>
      <c r="K6"/>
      <c r="L6"/>
      <c r="M6"/>
      <c r="N6"/>
    </row>
    <row r="7" spans="3:14" x14ac:dyDescent="0.25">
      <c r="C7" s="1">
        <v>18</v>
      </c>
      <c r="D7" s="1">
        <v>17</v>
      </c>
      <c r="F7" s="12" t="s">
        <v>207</v>
      </c>
      <c r="G7" s="12">
        <v>0.68761893495124293</v>
      </c>
      <c r="H7"/>
      <c r="I7"/>
      <c r="J7"/>
      <c r="K7"/>
      <c r="L7"/>
      <c r="M7"/>
      <c r="N7"/>
    </row>
    <row r="8" spans="3:14" x14ac:dyDescent="0.25">
      <c r="C8" s="1">
        <v>21</v>
      </c>
      <c r="D8" s="1">
        <v>19</v>
      </c>
      <c r="F8" s="12" t="s">
        <v>208</v>
      </c>
      <c r="G8" s="12">
        <v>2.4838530622226735</v>
      </c>
      <c r="H8"/>
      <c r="I8"/>
      <c r="J8"/>
      <c r="K8"/>
      <c r="L8"/>
      <c r="M8"/>
      <c r="N8"/>
    </row>
    <row r="9" spans="3:14" ht="16.5" thickBot="1" x14ac:dyDescent="0.3">
      <c r="C9" s="1">
        <v>22</v>
      </c>
      <c r="D9" s="1">
        <v>25</v>
      </c>
      <c r="F9" s="13" t="s">
        <v>209</v>
      </c>
      <c r="G9" s="13">
        <v>9</v>
      </c>
      <c r="H9"/>
      <c r="I9"/>
      <c r="J9"/>
      <c r="K9"/>
      <c r="L9"/>
      <c r="M9"/>
      <c r="N9"/>
    </row>
    <row r="10" spans="3:14" x14ac:dyDescent="0.25">
      <c r="C10" s="1">
        <v>23</v>
      </c>
      <c r="D10" s="1">
        <v>24</v>
      </c>
      <c r="F10"/>
      <c r="G10"/>
      <c r="H10"/>
      <c r="I10"/>
      <c r="J10"/>
      <c r="K10"/>
      <c r="L10"/>
      <c r="M10"/>
      <c r="N10"/>
    </row>
    <row r="11" spans="3:14" ht="16.5" thickBot="1" x14ac:dyDescent="0.3">
      <c r="C11" s="1">
        <v>25</v>
      </c>
      <c r="D11" s="1">
        <v>21</v>
      </c>
      <c r="F11" t="s">
        <v>210</v>
      </c>
      <c r="G11"/>
      <c r="H11"/>
      <c r="I11"/>
      <c r="J11"/>
      <c r="K11"/>
      <c r="L11"/>
      <c r="M11"/>
      <c r="N11"/>
    </row>
    <row r="12" spans="3:14" x14ac:dyDescent="0.25">
      <c r="F12" s="14"/>
      <c r="G12" s="14" t="s">
        <v>215</v>
      </c>
      <c r="H12" s="14" t="s">
        <v>216</v>
      </c>
      <c r="I12" s="14" t="s">
        <v>217</v>
      </c>
      <c r="J12" s="14" t="s">
        <v>218</v>
      </c>
      <c r="K12" s="14" t="s">
        <v>219</v>
      </c>
      <c r="L12"/>
      <c r="M12"/>
      <c r="N12"/>
    </row>
    <row r="13" spans="3:14" x14ac:dyDescent="0.25">
      <c r="F13" s="12" t="s">
        <v>211</v>
      </c>
      <c r="G13" s="12">
        <v>1</v>
      </c>
      <c r="H13" s="12">
        <v>114.81331775700933</v>
      </c>
      <c r="I13" s="12">
        <v>114.81331775700933</v>
      </c>
      <c r="J13" s="12">
        <v>18.609746860781534</v>
      </c>
      <c r="K13" s="12">
        <v>3.5062912333964874E-3</v>
      </c>
      <c r="L13"/>
      <c r="M13"/>
      <c r="N13"/>
    </row>
    <row r="14" spans="3:14" x14ac:dyDescent="0.25">
      <c r="F14" s="12" t="s">
        <v>212</v>
      </c>
      <c r="G14" s="12">
        <v>7</v>
      </c>
      <c r="H14" s="12">
        <v>43.18668224299067</v>
      </c>
      <c r="I14" s="12">
        <v>6.1695260347129528</v>
      </c>
      <c r="J14" s="12"/>
      <c r="K14" s="12"/>
      <c r="L14"/>
      <c r="M14"/>
      <c r="N14"/>
    </row>
    <row r="15" spans="3:14" ht="16.5" thickBot="1" x14ac:dyDescent="0.3">
      <c r="F15" s="13" t="s">
        <v>213</v>
      </c>
      <c r="G15" s="13">
        <v>8</v>
      </c>
      <c r="H15" s="13">
        <v>158</v>
      </c>
      <c r="I15" s="13"/>
      <c r="J15" s="13"/>
      <c r="K15" s="13"/>
      <c r="L15"/>
      <c r="M15"/>
      <c r="N15"/>
    </row>
    <row r="16" spans="3:14" ht="16.5" thickBot="1" x14ac:dyDescent="0.3">
      <c r="F16"/>
      <c r="G16"/>
      <c r="H16"/>
      <c r="I16"/>
      <c r="J16"/>
      <c r="K16"/>
      <c r="L16"/>
      <c r="M16"/>
      <c r="N16"/>
    </row>
    <row r="17" spans="6:14" x14ac:dyDescent="0.25">
      <c r="F17" s="14"/>
      <c r="G17" s="14" t="s">
        <v>220</v>
      </c>
      <c r="H17" s="14" t="s">
        <v>208</v>
      </c>
      <c r="I17" s="14" t="s">
        <v>221</v>
      </c>
      <c r="J17" s="14" t="s">
        <v>117</v>
      </c>
      <c r="K17" s="14" t="s">
        <v>222</v>
      </c>
      <c r="L17" s="14" t="s">
        <v>223</v>
      </c>
      <c r="M17" s="14" t="s">
        <v>224</v>
      </c>
      <c r="N17" s="14" t="s">
        <v>225</v>
      </c>
    </row>
    <row r="18" spans="6:14" x14ac:dyDescent="0.25">
      <c r="F18" s="16" t="s">
        <v>214</v>
      </c>
      <c r="G18" s="16">
        <v>10.695794392523364</v>
      </c>
      <c r="H18" s="16">
        <v>2.0247378994289673</v>
      </c>
      <c r="I18" s="16">
        <v>5.2825575080803677</v>
      </c>
      <c r="J18" s="16">
        <v>1.1448630884314842E-3</v>
      </c>
      <c r="K18" s="12">
        <v>5.9080500524145947</v>
      </c>
      <c r="L18" s="12">
        <v>15.483538732632134</v>
      </c>
      <c r="M18" s="12">
        <v>5.9080500524145947</v>
      </c>
      <c r="N18" s="12">
        <v>15.483538732632134</v>
      </c>
    </row>
    <row r="19" spans="6:14" ht="16.5" thickBot="1" x14ac:dyDescent="0.3">
      <c r="F19" s="17" t="s">
        <v>226</v>
      </c>
      <c r="G19" s="17">
        <v>0.49135514018691606</v>
      </c>
      <c r="H19" s="17">
        <v>0.1139004056596952</v>
      </c>
      <c r="I19" s="17">
        <v>4.313901582185383</v>
      </c>
      <c r="J19" s="17">
        <v>3.5062912333964739E-3</v>
      </c>
      <c r="K19" s="13">
        <v>0.22202347869774469</v>
      </c>
      <c r="L19" s="13">
        <v>0.76068680167608749</v>
      </c>
      <c r="M19" s="13">
        <v>0.22202347869774469</v>
      </c>
      <c r="N19" s="13">
        <v>0.76068680167608749</v>
      </c>
    </row>
    <row r="20" spans="6:14" x14ac:dyDescent="0.25">
      <c r="F20"/>
      <c r="G20"/>
      <c r="H20"/>
      <c r="I20"/>
      <c r="J20"/>
      <c r="K20"/>
      <c r="L20"/>
      <c r="M20"/>
      <c r="N20"/>
    </row>
    <row r="21" spans="6:14" x14ac:dyDescent="0.25">
      <c r="F21"/>
      <c r="G21"/>
      <c r="H21"/>
      <c r="I21"/>
      <c r="J21"/>
      <c r="K21"/>
      <c r="L21"/>
      <c r="M21"/>
      <c r="N21"/>
    </row>
    <row r="22" spans="6:14" x14ac:dyDescent="0.25">
      <c r="F22"/>
      <c r="G22"/>
      <c r="H22"/>
      <c r="I22"/>
      <c r="J22"/>
      <c r="K22"/>
      <c r="L22"/>
      <c r="M22"/>
      <c r="N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0" workbookViewId="0">
      <selection activeCell="J21" sqref="J21"/>
    </sheetView>
  </sheetViews>
  <sheetFormatPr defaultRowHeight="15" x14ac:dyDescent="0.25"/>
  <cols>
    <col min="6" max="6" width="21.42578125" customWidth="1"/>
    <col min="7" max="7" width="16.140625" customWidth="1"/>
    <col min="8" max="8" width="17.5703125" customWidth="1"/>
    <col min="10" max="10" width="19.7109375" customWidth="1"/>
    <col min="11" max="11" width="16.42578125" customWidth="1"/>
  </cols>
  <sheetData>
    <row r="1" spans="1:12" x14ac:dyDescent="0.25">
      <c r="A1" t="s">
        <v>257</v>
      </c>
      <c r="B1" t="s">
        <v>258</v>
      </c>
    </row>
    <row r="2" spans="1:12" x14ac:dyDescent="0.25">
      <c r="A2">
        <v>77</v>
      </c>
      <c r="B2">
        <v>44</v>
      </c>
      <c r="D2">
        <f>_xlfn.VAR.P(A2:A11)</f>
        <v>316.2</v>
      </c>
      <c r="F2" t="s">
        <v>259</v>
      </c>
      <c r="J2" t="s">
        <v>269</v>
      </c>
    </row>
    <row r="3" spans="1:12" ht="15.75" thickBot="1" x14ac:dyDescent="0.3">
      <c r="A3">
        <v>68</v>
      </c>
      <c r="B3">
        <v>22</v>
      </c>
      <c r="D3">
        <f>_xlfn.VAR.P(B2:B12)</f>
        <v>747.14049586776855</v>
      </c>
    </row>
    <row r="4" spans="1:12" x14ac:dyDescent="0.25">
      <c r="A4">
        <v>76</v>
      </c>
      <c r="B4">
        <v>12</v>
      </c>
      <c r="F4" s="14"/>
      <c r="G4" s="14" t="s">
        <v>260</v>
      </c>
      <c r="H4" s="14" t="s">
        <v>261</v>
      </c>
      <c r="J4" s="14"/>
      <c r="K4" s="14" t="s">
        <v>260</v>
      </c>
      <c r="L4" s="14" t="s">
        <v>261</v>
      </c>
    </row>
    <row r="5" spans="1:12" x14ac:dyDescent="0.25">
      <c r="A5">
        <v>54</v>
      </c>
      <c r="B5">
        <v>13</v>
      </c>
      <c r="F5" s="12" t="s">
        <v>73</v>
      </c>
      <c r="G5" s="12">
        <v>65</v>
      </c>
      <c r="H5" s="12">
        <v>48.363636363636367</v>
      </c>
      <c r="J5" s="12" t="s">
        <v>73</v>
      </c>
      <c r="K5" s="12">
        <v>65</v>
      </c>
      <c r="L5" s="12">
        <v>48.363636363636367</v>
      </c>
    </row>
    <row r="6" spans="1:12" x14ac:dyDescent="0.25">
      <c r="A6">
        <v>43</v>
      </c>
      <c r="B6">
        <v>45</v>
      </c>
      <c r="F6" s="12" t="s">
        <v>262</v>
      </c>
      <c r="G6" s="12">
        <v>316.2</v>
      </c>
      <c r="H6" s="12">
        <v>747.14</v>
      </c>
      <c r="J6" s="12" t="s">
        <v>230</v>
      </c>
      <c r="K6" s="12">
        <v>351.33333333333331</v>
      </c>
      <c r="L6" s="12">
        <v>821.85454545454559</v>
      </c>
    </row>
    <row r="7" spans="1:12" x14ac:dyDescent="0.25">
      <c r="A7">
        <v>32</v>
      </c>
      <c r="B7">
        <v>87</v>
      </c>
      <c r="F7" s="12" t="s">
        <v>209</v>
      </c>
      <c r="G7" s="12">
        <v>10</v>
      </c>
      <c r="H7" s="12">
        <v>11</v>
      </c>
      <c r="J7" s="12" t="s">
        <v>209</v>
      </c>
      <c r="K7" s="12">
        <v>10</v>
      </c>
      <c r="L7" s="12">
        <v>11</v>
      </c>
    </row>
    <row r="8" spans="1:12" x14ac:dyDescent="0.25">
      <c r="A8">
        <v>90</v>
      </c>
      <c r="B8">
        <v>86</v>
      </c>
      <c r="F8" s="12" t="s">
        <v>263</v>
      </c>
      <c r="G8" s="12">
        <v>0</v>
      </c>
      <c r="H8" s="12"/>
      <c r="J8" s="12" t="s">
        <v>215</v>
      </c>
      <c r="K8" s="12">
        <v>9</v>
      </c>
      <c r="L8" s="12">
        <v>10</v>
      </c>
    </row>
    <row r="9" spans="1:12" x14ac:dyDescent="0.25">
      <c r="A9">
        <v>87</v>
      </c>
      <c r="B9">
        <v>56</v>
      </c>
      <c r="F9" s="12" t="s">
        <v>264</v>
      </c>
      <c r="G9" s="12">
        <v>1.6674607503184875</v>
      </c>
      <c r="H9" s="12"/>
      <c r="J9" s="12" t="s">
        <v>218</v>
      </c>
      <c r="K9" s="12">
        <v>0.42748845921271911</v>
      </c>
      <c r="L9" s="12"/>
    </row>
    <row r="10" spans="1:12" x14ac:dyDescent="0.25">
      <c r="A10">
        <v>67</v>
      </c>
      <c r="B10">
        <v>90</v>
      </c>
      <c r="F10" s="12" t="s">
        <v>265</v>
      </c>
      <c r="G10" s="12">
        <v>4.7711411361064049E-2</v>
      </c>
      <c r="H10" s="12"/>
      <c r="J10" s="12" t="s">
        <v>270</v>
      </c>
      <c r="K10" s="12">
        <v>0.10829081306621891</v>
      </c>
      <c r="L10" s="12"/>
    </row>
    <row r="11" spans="1:12" ht="15.75" thickBot="1" x14ac:dyDescent="0.3">
      <c r="A11">
        <v>56</v>
      </c>
      <c r="B11">
        <v>35</v>
      </c>
      <c r="F11" s="12" t="s">
        <v>266</v>
      </c>
      <c r="G11" s="12">
        <v>1.6448536269514715</v>
      </c>
      <c r="H11" s="12"/>
      <c r="J11" s="13" t="s">
        <v>271</v>
      </c>
      <c r="K11" s="13">
        <v>0.31874743905891545</v>
      </c>
      <c r="L11" s="13"/>
    </row>
    <row r="12" spans="1:12" x14ac:dyDescent="0.25">
      <c r="B12">
        <v>42</v>
      </c>
      <c r="F12" s="12" t="s">
        <v>267</v>
      </c>
      <c r="G12" s="12">
        <v>9.5422822722128098E-2</v>
      </c>
      <c r="H12" s="12"/>
    </row>
    <row r="13" spans="1:12" ht="15.75" thickBot="1" x14ac:dyDescent="0.3">
      <c r="F13" s="13" t="s">
        <v>268</v>
      </c>
      <c r="G13" s="13">
        <v>1.9599639845400536</v>
      </c>
      <c r="H13" s="13"/>
      <c r="J13" t="str">
        <f>IF(K9&gt;K11, "reject h0", "do not reject")</f>
        <v>reject h0</v>
      </c>
    </row>
    <row r="15" spans="1:12" x14ac:dyDescent="0.25">
      <c r="E15" t="s">
        <v>175</v>
      </c>
      <c r="F15" t="str">
        <f>IF(G9&gt;G13, "reject null hypothesis", "do not reject")</f>
        <v>do not reject</v>
      </c>
    </row>
    <row r="16" spans="1:12" x14ac:dyDescent="0.25">
      <c r="F16" t="str">
        <f>IF(G9&gt;G13, "reject null hypothesis", "do not reject")</f>
        <v>do not reject</v>
      </c>
    </row>
    <row r="18" spans="6:10" x14ac:dyDescent="0.25">
      <c r="F18" t="s">
        <v>272</v>
      </c>
    </row>
    <row r="19" spans="6:10" ht="15.75" thickBot="1" x14ac:dyDescent="0.3"/>
    <row r="20" spans="6:10" x14ac:dyDescent="0.25">
      <c r="F20" s="14"/>
      <c r="G20" s="14" t="s">
        <v>260</v>
      </c>
      <c r="H20" s="14" t="s">
        <v>261</v>
      </c>
      <c r="J20" t="str">
        <f>IF(G26&gt;G30, "reject", "do not reject")</f>
        <v>do not reject</v>
      </c>
    </row>
    <row r="21" spans="6:10" x14ac:dyDescent="0.25">
      <c r="F21" s="12" t="s">
        <v>73</v>
      </c>
      <c r="G21" s="12">
        <v>65</v>
      </c>
      <c r="H21" s="12">
        <v>48.363636363636367</v>
      </c>
      <c r="J21" t="str">
        <f>IF(G26&gt;G30, "reject", "do not reject")</f>
        <v>do not reject</v>
      </c>
    </row>
    <row r="22" spans="6:10" x14ac:dyDescent="0.25">
      <c r="F22" s="12" t="s">
        <v>230</v>
      </c>
      <c r="G22" s="12">
        <v>351.33333333333331</v>
      </c>
      <c r="H22" s="12">
        <v>821.85454545454559</v>
      </c>
    </row>
    <row r="23" spans="6:10" x14ac:dyDescent="0.25">
      <c r="F23" s="12" t="s">
        <v>209</v>
      </c>
      <c r="G23" s="12">
        <v>10</v>
      </c>
      <c r="H23" s="12">
        <v>11</v>
      </c>
    </row>
    <row r="24" spans="6:10" x14ac:dyDescent="0.25">
      <c r="F24" s="12" t="s">
        <v>263</v>
      </c>
      <c r="G24" s="12">
        <v>0</v>
      </c>
      <c r="H24" s="12"/>
    </row>
    <row r="25" spans="6:10" x14ac:dyDescent="0.25">
      <c r="F25" s="12" t="s">
        <v>215</v>
      </c>
      <c r="G25" s="12">
        <v>17</v>
      </c>
      <c r="H25" s="12"/>
    </row>
    <row r="26" spans="6:10" x14ac:dyDescent="0.25">
      <c r="F26" s="12" t="s">
        <v>221</v>
      </c>
      <c r="G26" s="12">
        <v>1.5873165607602786</v>
      </c>
      <c r="H26" s="12"/>
    </row>
    <row r="27" spans="6:10" x14ac:dyDescent="0.25">
      <c r="F27" s="12" t="s">
        <v>273</v>
      </c>
      <c r="G27" s="12">
        <v>6.5432571888882948E-2</v>
      </c>
      <c r="H27" s="12"/>
    </row>
    <row r="28" spans="6:10" x14ac:dyDescent="0.25">
      <c r="F28" s="12" t="s">
        <v>274</v>
      </c>
      <c r="G28" s="12">
        <v>1.7396067260750732</v>
      </c>
      <c r="H28" s="12"/>
    </row>
    <row r="29" spans="6:10" x14ac:dyDescent="0.25">
      <c r="F29" s="12" t="s">
        <v>275</v>
      </c>
      <c r="G29" s="12">
        <v>0.1308651437777659</v>
      </c>
      <c r="H29" s="12"/>
    </row>
    <row r="30" spans="6:10" ht="15.75" thickBot="1" x14ac:dyDescent="0.3">
      <c r="F30" s="13" t="s">
        <v>276</v>
      </c>
      <c r="G30" s="13">
        <v>2.109815577833317</v>
      </c>
      <c r="H30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2"/>
  <sheetViews>
    <sheetView tabSelected="1" workbookViewId="0"/>
  </sheetViews>
  <sheetFormatPr defaultRowHeight="15.75" x14ac:dyDescent="0.25"/>
  <cols>
    <col min="1" max="16384" width="9.140625" style="1"/>
  </cols>
  <sheetData>
    <row r="1" spans="3:8" ht="21" x14ac:dyDescent="0.35">
      <c r="E1" s="6" t="s">
        <v>227</v>
      </c>
    </row>
    <row r="2" spans="3:8" x14ac:dyDescent="0.25">
      <c r="C2" s="1" t="s">
        <v>201</v>
      </c>
      <c r="D2" s="1" t="s">
        <v>202</v>
      </c>
    </row>
    <row r="3" spans="3:8" ht="16.5" thickBot="1" x14ac:dyDescent="0.3">
      <c r="C3" s="1">
        <v>3</v>
      </c>
      <c r="D3" s="1">
        <v>6</v>
      </c>
    </row>
    <row r="4" spans="3:8" x14ac:dyDescent="0.25">
      <c r="C4" s="1">
        <v>5</v>
      </c>
      <c r="D4" s="1">
        <v>4</v>
      </c>
      <c r="F4" s="14"/>
      <c r="G4" s="14" t="s">
        <v>228</v>
      </c>
      <c r="H4" s="14" t="s">
        <v>229</v>
      </c>
    </row>
    <row r="5" spans="3:8" x14ac:dyDescent="0.25">
      <c r="C5" s="1">
        <v>8</v>
      </c>
      <c r="D5" s="1">
        <v>9</v>
      </c>
      <c r="F5" s="12" t="s">
        <v>228</v>
      </c>
      <c r="G5" s="12">
        <v>1</v>
      </c>
      <c r="H5" s="12"/>
    </row>
    <row r="6" spans="3:8" ht="16.5" thickBot="1" x14ac:dyDescent="0.3">
      <c r="C6" s="1">
        <v>4</v>
      </c>
      <c r="D6" s="1">
        <v>8</v>
      </c>
      <c r="F6" s="13" t="s">
        <v>229</v>
      </c>
      <c r="G6" s="13">
        <v>-0.29696969696969699</v>
      </c>
      <c r="H6" s="13">
        <v>1</v>
      </c>
    </row>
    <row r="7" spans="3:8" x14ac:dyDescent="0.25">
      <c r="C7" s="1">
        <v>7</v>
      </c>
      <c r="D7" s="1">
        <v>1</v>
      </c>
    </row>
    <row r="8" spans="3:8" x14ac:dyDescent="0.25">
      <c r="C8" s="1">
        <v>10</v>
      </c>
      <c r="D8" s="1">
        <v>2</v>
      </c>
    </row>
    <row r="9" spans="3:8" x14ac:dyDescent="0.25">
      <c r="C9" s="1">
        <v>2</v>
      </c>
      <c r="D9" s="1">
        <v>3</v>
      </c>
    </row>
    <row r="10" spans="3:8" x14ac:dyDescent="0.25">
      <c r="C10" s="1">
        <v>1</v>
      </c>
      <c r="D10" s="1">
        <v>10</v>
      </c>
    </row>
    <row r="11" spans="3:8" x14ac:dyDescent="0.25">
      <c r="C11" s="1">
        <v>6</v>
      </c>
      <c r="D11" s="1">
        <v>5</v>
      </c>
    </row>
    <row r="12" spans="3:8" x14ac:dyDescent="0.25">
      <c r="C12" s="1">
        <v>9</v>
      </c>
      <c r="D12" s="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>
      <selection activeCell="O44" sqref="O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53"/>
  <sheetViews>
    <sheetView zoomScaleNormal="100" workbookViewId="0">
      <selection activeCell="E5" sqref="E5:E10"/>
    </sheetView>
  </sheetViews>
  <sheetFormatPr defaultRowHeight="15.75" x14ac:dyDescent="0.25"/>
  <cols>
    <col min="1" max="16384" width="9.140625" style="1"/>
  </cols>
  <sheetData>
    <row r="1" spans="2:7" ht="21" x14ac:dyDescent="0.35">
      <c r="E1" s="6" t="s">
        <v>0</v>
      </c>
      <c r="F1" s="6"/>
      <c r="G1" s="6"/>
    </row>
    <row r="2" spans="2:7" ht="21" x14ac:dyDescent="0.35">
      <c r="E2" s="6" t="s">
        <v>1</v>
      </c>
      <c r="F2" s="6"/>
      <c r="G2" s="6"/>
    </row>
    <row r="3" spans="2:7" ht="18.75" x14ac:dyDescent="0.3">
      <c r="B3" s="5" t="s">
        <v>2</v>
      </c>
      <c r="C3" s="5"/>
      <c r="E3" s="2"/>
    </row>
    <row r="4" spans="2:7" x14ac:dyDescent="0.25">
      <c r="B4" s="1" t="s">
        <v>3</v>
      </c>
      <c r="D4" s="3"/>
      <c r="E4" s="1" t="s">
        <v>10</v>
      </c>
    </row>
    <row r="5" spans="2:7" x14ac:dyDescent="0.25">
      <c r="B5" s="1" t="s">
        <v>4</v>
      </c>
      <c r="E5" s="1">
        <v>68</v>
      </c>
    </row>
    <row r="6" spans="2:7" x14ac:dyDescent="0.25">
      <c r="B6" s="1" t="s">
        <v>5</v>
      </c>
      <c r="E6" s="1">
        <v>1421</v>
      </c>
    </row>
    <row r="7" spans="2:7" x14ac:dyDescent="0.25">
      <c r="B7" s="1" t="s">
        <v>6</v>
      </c>
      <c r="E7" s="1">
        <v>1715</v>
      </c>
    </row>
    <row r="8" spans="2:7" x14ac:dyDescent="0.25">
      <c r="B8" s="1" t="s">
        <v>7</v>
      </c>
      <c r="E8" s="1">
        <v>477</v>
      </c>
    </row>
    <row r="9" spans="2:7" x14ac:dyDescent="0.25">
      <c r="B9" s="1" t="s">
        <v>8</v>
      </c>
      <c r="E9" s="1">
        <v>523</v>
      </c>
    </row>
    <row r="10" spans="2:7" x14ac:dyDescent="0.25">
      <c r="B10" s="1" t="s">
        <v>9</v>
      </c>
      <c r="E10" s="1">
        <v>322</v>
      </c>
    </row>
    <row r="17" spans="3:7" ht="18.75" x14ac:dyDescent="0.3">
      <c r="C17" s="5"/>
      <c r="D17" s="5" t="s">
        <v>11</v>
      </c>
      <c r="E17" s="5"/>
    </row>
    <row r="18" spans="3:7" x14ac:dyDescent="0.25">
      <c r="C18" s="1" t="s">
        <v>19</v>
      </c>
      <c r="E18" s="1" t="s">
        <v>17</v>
      </c>
      <c r="F18" s="1" t="s">
        <v>18</v>
      </c>
    </row>
    <row r="19" spans="3:7" x14ac:dyDescent="0.25">
      <c r="C19" s="1" t="s">
        <v>20</v>
      </c>
      <c r="E19" s="1">
        <v>2866</v>
      </c>
      <c r="F19" s="1">
        <v>1588</v>
      </c>
    </row>
    <row r="20" spans="3:7" x14ac:dyDescent="0.25">
      <c r="C20" s="1" t="s">
        <v>21</v>
      </c>
      <c r="E20" s="1">
        <v>3233</v>
      </c>
      <c r="F20" s="1">
        <v>2229</v>
      </c>
    </row>
    <row r="21" spans="3:7" x14ac:dyDescent="0.25">
      <c r="C21" s="1" t="s">
        <v>22</v>
      </c>
      <c r="E21" s="1">
        <v>3420</v>
      </c>
      <c r="F21" s="1">
        <v>1937</v>
      </c>
    </row>
    <row r="30" spans="3:7" ht="18.75" x14ac:dyDescent="0.3">
      <c r="C30" s="5"/>
      <c r="D30" s="5"/>
      <c r="E30" s="5"/>
      <c r="F30" s="5"/>
    </row>
    <row r="31" spans="3:7" ht="18.75" x14ac:dyDescent="0.3">
      <c r="C31" s="5"/>
      <c r="D31" s="5" t="s">
        <v>24</v>
      </c>
      <c r="E31" s="5"/>
      <c r="F31" s="5"/>
    </row>
    <row r="32" spans="3:7" x14ac:dyDescent="0.25">
      <c r="C32" s="1" t="s">
        <v>25</v>
      </c>
      <c r="E32" s="1" t="s">
        <v>30</v>
      </c>
      <c r="F32" s="1" t="s">
        <v>31</v>
      </c>
      <c r="G32" s="1" t="s">
        <v>32</v>
      </c>
    </row>
    <row r="33" spans="3:7" x14ac:dyDescent="0.25">
      <c r="C33" s="1" t="s">
        <v>26</v>
      </c>
      <c r="E33" s="1">
        <v>64</v>
      </c>
      <c r="F33" s="1">
        <v>33</v>
      </c>
      <c r="G33" s="1">
        <v>31</v>
      </c>
    </row>
    <row r="34" spans="3:7" x14ac:dyDescent="0.25">
      <c r="C34" s="1" t="s">
        <v>27</v>
      </c>
      <c r="E34" s="1">
        <v>40</v>
      </c>
      <c r="F34" s="1">
        <v>21</v>
      </c>
      <c r="G34" s="1">
        <v>19</v>
      </c>
    </row>
    <row r="35" spans="3:7" x14ac:dyDescent="0.25">
      <c r="C35" s="1" t="s">
        <v>28</v>
      </c>
      <c r="E35" s="1">
        <v>60</v>
      </c>
      <c r="F35" s="1">
        <v>32</v>
      </c>
      <c r="G35" s="1">
        <v>28</v>
      </c>
    </row>
    <row r="36" spans="3:7" x14ac:dyDescent="0.25">
      <c r="C36" s="1" t="s">
        <v>29</v>
      </c>
      <c r="E36" s="1">
        <v>65</v>
      </c>
      <c r="F36" s="1">
        <v>35</v>
      </c>
      <c r="G36" s="1">
        <v>30</v>
      </c>
    </row>
    <row r="45" spans="3:7" ht="18.75" x14ac:dyDescent="0.3">
      <c r="C45" s="5"/>
      <c r="D45" s="5" t="s">
        <v>36</v>
      </c>
      <c r="E45" s="5"/>
      <c r="F45" s="5"/>
      <c r="G45" s="5"/>
    </row>
    <row r="46" spans="3:7" x14ac:dyDescent="0.25">
      <c r="C46" s="1" t="s">
        <v>23</v>
      </c>
      <c r="F46" s="1" t="s">
        <v>33</v>
      </c>
    </row>
    <row r="47" spans="3:7" x14ac:dyDescent="0.25">
      <c r="C47" s="1" t="s">
        <v>12</v>
      </c>
      <c r="E47" s="1">
        <v>60</v>
      </c>
      <c r="F47" s="1">
        <v>50</v>
      </c>
    </row>
    <row r="48" spans="3:7" x14ac:dyDescent="0.25">
      <c r="C48" s="1" t="s">
        <v>13</v>
      </c>
      <c r="E48" s="1">
        <v>10</v>
      </c>
      <c r="F48" s="1">
        <v>11.7</v>
      </c>
    </row>
    <row r="49" spans="3:6" x14ac:dyDescent="0.25">
      <c r="C49" s="1" t="s">
        <v>34</v>
      </c>
      <c r="E49" s="1">
        <v>5</v>
      </c>
      <c r="F49" s="1">
        <v>8.3000000000000007</v>
      </c>
    </row>
    <row r="50" spans="3:6" x14ac:dyDescent="0.25">
      <c r="C50" s="1" t="s">
        <v>14</v>
      </c>
      <c r="E50" s="1">
        <v>7.5</v>
      </c>
      <c r="F50" s="1">
        <v>5</v>
      </c>
    </row>
    <row r="51" spans="3:6" x14ac:dyDescent="0.25">
      <c r="C51" s="1" t="s">
        <v>15</v>
      </c>
      <c r="E51" s="1">
        <v>10</v>
      </c>
      <c r="F51" s="1">
        <v>13.3</v>
      </c>
    </row>
    <row r="52" spans="3:6" x14ac:dyDescent="0.25">
      <c r="C52" s="1" t="s">
        <v>16</v>
      </c>
      <c r="E52" s="1">
        <v>5</v>
      </c>
      <c r="F52" s="1">
        <v>6.7</v>
      </c>
    </row>
    <row r="53" spans="3:6" x14ac:dyDescent="0.25">
      <c r="C53" s="1" t="s">
        <v>35</v>
      </c>
      <c r="E53" s="1">
        <v>2.5</v>
      </c>
      <c r="F53" s="1">
        <v>5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O8" sqref="O8"/>
    </sheetView>
  </sheetViews>
  <sheetFormatPr defaultRowHeight="15" x14ac:dyDescent="0.25"/>
  <cols>
    <col min="2" max="2" width="13.85546875" customWidth="1"/>
    <col min="4" max="4" width="19.140625" customWidth="1"/>
    <col min="6" max="6" width="14.85546875" customWidth="1"/>
    <col min="10" max="10" width="24.7109375" customWidth="1"/>
  </cols>
  <sheetData>
    <row r="1" spans="1:11" x14ac:dyDescent="0.25">
      <c r="A1" t="s">
        <v>201</v>
      </c>
      <c r="D1" t="s">
        <v>242</v>
      </c>
      <c r="E1">
        <f>COUNT(A2:A11)</f>
        <v>10</v>
      </c>
      <c r="G1" t="s">
        <v>248</v>
      </c>
      <c r="H1">
        <f>E10-E9</f>
        <v>55</v>
      </c>
      <c r="J1" s="15" t="s">
        <v>252</v>
      </c>
      <c r="K1" s="15"/>
    </row>
    <row r="2" spans="1:11" ht="15.75" x14ac:dyDescent="0.25">
      <c r="A2" s="1">
        <v>68</v>
      </c>
      <c r="D2" t="s">
        <v>243</v>
      </c>
      <c r="E2">
        <f>SUM(A2:A11)</f>
        <v>697</v>
      </c>
      <c r="G2" t="s">
        <v>249</v>
      </c>
      <c r="H2">
        <f>VAR(A2:A11)</f>
        <v>287.12222222222204</v>
      </c>
      <c r="J2" s="12"/>
      <c r="K2" s="12"/>
    </row>
    <row r="3" spans="1:11" ht="15.75" x14ac:dyDescent="0.25">
      <c r="A3" s="1">
        <v>67</v>
      </c>
      <c r="D3" t="s">
        <v>73</v>
      </c>
      <c r="E3">
        <f>AVERAGE(A2:A11)</f>
        <v>69.7</v>
      </c>
      <c r="G3" t="s">
        <v>250</v>
      </c>
      <c r="H3">
        <f>STDEV(A2:A11)</f>
        <v>16.944681236961113</v>
      </c>
      <c r="J3" s="12" t="s">
        <v>73</v>
      </c>
      <c r="K3" s="12">
        <v>69.7</v>
      </c>
    </row>
    <row r="4" spans="1:11" ht="15.75" x14ac:dyDescent="0.25">
      <c r="A4" s="1">
        <v>65</v>
      </c>
      <c r="D4" t="s">
        <v>74</v>
      </c>
      <c r="E4">
        <f>MEDIAN(A2:A11)</f>
        <v>69</v>
      </c>
      <c r="H4">
        <f>SQRT(H2)</f>
        <v>16.944681236961113</v>
      </c>
      <c r="J4" s="12" t="s">
        <v>208</v>
      </c>
      <c r="K4" s="12">
        <v>5.3583786934316429</v>
      </c>
    </row>
    <row r="5" spans="1:11" ht="15.75" x14ac:dyDescent="0.25">
      <c r="A5" s="1">
        <v>77</v>
      </c>
      <c r="D5" t="s">
        <v>75</v>
      </c>
      <c r="E5" t="e">
        <f>MODE(A2:A11)</f>
        <v>#N/A</v>
      </c>
      <c r="G5" t="s">
        <v>83</v>
      </c>
      <c r="H5">
        <f>(H4/E3)*100</f>
        <v>24.310876954033159</v>
      </c>
      <c r="J5" s="12" t="s">
        <v>74</v>
      </c>
      <c r="K5" s="12">
        <v>69</v>
      </c>
    </row>
    <row r="6" spans="1:11" ht="15.75" x14ac:dyDescent="0.25">
      <c r="A6" s="1">
        <v>52</v>
      </c>
      <c r="D6" t="s">
        <v>241</v>
      </c>
      <c r="E6">
        <f>QUARTILE(A2:A11,1)</f>
        <v>65.5</v>
      </c>
      <c r="J6" s="12" t="s">
        <v>75</v>
      </c>
      <c r="K6" s="12" t="e">
        <v>#N/A</v>
      </c>
    </row>
    <row r="7" spans="1:11" ht="15.75" x14ac:dyDescent="0.25">
      <c r="A7" s="1">
        <v>35</v>
      </c>
      <c r="D7" t="s">
        <v>246</v>
      </c>
      <c r="E7">
        <f>QUARTILE(A2:A11,3)</f>
        <v>83</v>
      </c>
      <c r="J7" s="12" t="s">
        <v>253</v>
      </c>
      <c r="K7" s="12" t="s">
        <v>256</v>
      </c>
    </row>
    <row r="8" spans="1:11" ht="15.75" x14ac:dyDescent="0.25">
      <c r="A8" s="1">
        <v>70</v>
      </c>
      <c r="D8" t="s">
        <v>247</v>
      </c>
      <c r="E8" t="e">
        <f>PERCENTILE(A2:A11,7)</f>
        <v>#NUM!</v>
      </c>
      <c r="J8" s="12" t="s">
        <v>254</v>
      </c>
      <c r="K8" s="12">
        <v>287.12222222222204</v>
      </c>
    </row>
    <row r="9" spans="1:11" ht="15.75" x14ac:dyDescent="0.25">
      <c r="A9" s="1">
        <v>90</v>
      </c>
      <c r="D9" t="s">
        <v>244</v>
      </c>
      <c r="E9">
        <f>MIN(A2:A11)</f>
        <v>35</v>
      </c>
      <c r="I9" t="s">
        <v>251</v>
      </c>
      <c r="J9" s="12" t="s">
        <v>94</v>
      </c>
      <c r="K9" s="12">
        <v>0.65948005739528792</v>
      </c>
    </row>
    <row r="10" spans="1:11" ht="15.75" x14ac:dyDescent="0.25">
      <c r="A10" s="1">
        <v>85</v>
      </c>
      <c r="D10" t="s">
        <v>245</v>
      </c>
      <c r="E10">
        <f>MAX(A2:A11)</f>
        <v>90</v>
      </c>
      <c r="J10" s="12" t="s">
        <v>93</v>
      </c>
      <c r="K10" s="12">
        <v>-0.82762021275360476</v>
      </c>
    </row>
    <row r="11" spans="1:11" ht="15.75" x14ac:dyDescent="0.25">
      <c r="A11" s="1">
        <v>88</v>
      </c>
      <c r="J11" s="12" t="s">
        <v>80</v>
      </c>
      <c r="K11" s="12">
        <v>55</v>
      </c>
    </row>
    <row r="12" spans="1:11" x14ac:dyDescent="0.25">
      <c r="J12" s="12" t="s">
        <v>244</v>
      </c>
      <c r="K12" s="12">
        <v>35</v>
      </c>
    </row>
    <row r="13" spans="1:11" x14ac:dyDescent="0.25">
      <c r="J13" s="12" t="s">
        <v>245</v>
      </c>
      <c r="K13" s="12">
        <v>90</v>
      </c>
    </row>
    <row r="14" spans="1:11" x14ac:dyDescent="0.25">
      <c r="J14" s="12" t="s">
        <v>243</v>
      </c>
      <c r="K14" s="12">
        <v>697</v>
      </c>
    </row>
    <row r="15" spans="1:11" ht="15.75" thickBot="1" x14ac:dyDescent="0.3">
      <c r="J15" s="13" t="s">
        <v>255</v>
      </c>
      <c r="K15" s="13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3"/>
  <sheetViews>
    <sheetView zoomScaleNormal="100" workbookViewId="0">
      <selection activeCell="R22" sqref="R22"/>
    </sheetView>
  </sheetViews>
  <sheetFormatPr defaultRowHeight="15.75" x14ac:dyDescent="0.25"/>
  <cols>
    <col min="1" max="16384" width="9.140625" style="2"/>
  </cols>
  <sheetData>
    <row r="2" spans="2:4" ht="18.75" x14ac:dyDescent="0.3">
      <c r="B2" s="7"/>
      <c r="C2" s="7" t="s">
        <v>37</v>
      </c>
      <c r="D2" s="7"/>
    </row>
    <row r="3" spans="2:4" x14ac:dyDescent="0.25">
      <c r="B3" s="2" t="s">
        <v>38</v>
      </c>
      <c r="D3" s="2" t="s">
        <v>44</v>
      </c>
    </row>
    <row r="4" spans="2:4" x14ac:dyDescent="0.25">
      <c r="B4" s="2" t="s">
        <v>39</v>
      </c>
      <c r="D4" s="2">
        <v>29</v>
      </c>
    </row>
    <row r="5" spans="2:4" x14ac:dyDescent="0.25">
      <c r="B5" s="2" t="s">
        <v>40</v>
      </c>
      <c r="D5" s="2">
        <v>10</v>
      </c>
    </row>
    <row r="6" spans="2:4" x14ac:dyDescent="0.25">
      <c r="B6" s="2" t="s">
        <v>41</v>
      </c>
      <c r="D6" s="2">
        <v>7</v>
      </c>
    </row>
    <row r="7" spans="2:4" x14ac:dyDescent="0.25">
      <c r="B7" s="2" t="s">
        <v>45</v>
      </c>
      <c r="D7" s="2">
        <v>46</v>
      </c>
    </row>
    <row r="8" spans="2:4" x14ac:dyDescent="0.25">
      <c r="B8" s="2" t="s">
        <v>42</v>
      </c>
      <c r="D8" s="2">
        <v>3</v>
      </c>
    </row>
    <row r="9" spans="2:4" x14ac:dyDescent="0.25">
      <c r="B9" s="2" t="s">
        <v>43</v>
      </c>
      <c r="D9" s="2">
        <v>5</v>
      </c>
    </row>
    <row r="15" spans="2:4" ht="18.75" x14ac:dyDescent="0.3">
      <c r="B15" s="7"/>
      <c r="C15" s="7" t="s">
        <v>46</v>
      </c>
      <c r="D15" s="7"/>
    </row>
    <row r="16" spans="2:4" ht="18.75" x14ac:dyDescent="0.3">
      <c r="B16" s="7"/>
      <c r="C16" s="7" t="s">
        <v>47</v>
      </c>
      <c r="D16" s="7"/>
    </row>
    <row r="17" spans="2:6" x14ac:dyDescent="0.25">
      <c r="B17" s="2" t="s">
        <v>50</v>
      </c>
      <c r="D17" s="2" t="s">
        <v>48</v>
      </c>
      <c r="F17" s="2" t="s">
        <v>49</v>
      </c>
    </row>
    <row r="18" spans="2:6" x14ac:dyDescent="0.25">
      <c r="B18" s="2" t="s">
        <v>51</v>
      </c>
      <c r="D18" s="2" t="s">
        <v>58</v>
      </c>
      <c r="F18" s="2">
        <v>3</v>
      </c>
    </row>
    <row r="19" spans="2:6" x14ac:dyDescent="0.25">
      <c r="B19" s="2" t="s">
        <v>52</v>
      </c>
      <c r="D19" s="2" t="s">
        <v>59</v>
      </c>
      <c r="F19" s="2">
        <v>1</v>
      </c>
    </row>
    <row r="20" spans="2:6" x14ac:dyDescent="0.25">
      <c r="B20" s="2" t="s">
        <v>53</v>
      </c>
      <c r="D20" s="2" t="s">
        <v>60</v>
      </c>
      <c r="F20" s="2">
        <v>8</v>
      </c>
    </row>
    <row r="21" spans="2:6" x14ac:dyDescent="0.25">
      <c r="B21" s="2" t="s">
        <v>54</v>
      </c>
      <c r="D21" s="2" t="s">
        <v>61</v>
      </c>
      <c r="F21" s="2">
        <v>10</v>
      </c>
    </row>
    <row r="22" spans="2:6" x14ac:dyDescent="0.25">
      <c r="B22" s="2" t="s">
        <v>55</v>
      </c>
      <c r="D22" s="2" t="s">
        <v>62</v>
      </c>
      <c r="F22" s="2">
        <v>7</v>
      </c>
    </row>
    <row r="23" spans="2:6" x14ac:dyDescent="0.25">
      <c r="B23" s="2" t="s">
        <v>56</v>
      </c>
      <c r="D23" s="2" t="s">
        <v>63</v>
      </c>
      <c r="F23" s="2">
        <v>7</v>
      </c>
    </row>
    <row r="24" spans="2:6" x14ac:dyDescent="0.25">
      <c r="B24" s="2" t="s">
        <v>57</v>
      </c>
      <c r="D24" s="2" t="s">
        <v>64</v>
      </c>
      <c r="F24" s="2">
        <v>4</v>
      </c>
    </row>
    <row r="30" spans="2:6" ht="18.75" x14ac:dyDescent="0.3">
      <c r="B30" s="7"/>
      <c r="C30" s="7" t="s">
        <v>65</v>
      </c>
      <c r="D30" s="7"/>
    </row>
    <row r="31" spans="2:6" ht="18.75" x14ac:dyDescent="0.3">
      <c r="B31" s="7"/>
      <c r="C31" s="7" t="s">
        <v>66</v>
      </c>
      <c r="D31" s="7"/>
    </row>
    <row r="32" spans="2:6" x14ac:dyDescent="0.25">
      <c r="B32" s="2" t="s">
        <v>19</v>
      </c>
      <c r="C32" s="2" t="s">
        <v>67</v>
      </c>
    </row>
    <row r="33" spans="2:4" x14ac:dyDescent="0.25">
      <c r="B33" s="2">
        <v>1995</v>
      </c>
      <c r="C33" s="2">
        <v>715</v>
      </c>
    </row>
    <row r="34" spans="2:4" x14ac:dyDescent="0.25">
      <c r="B34" s="2">
        <v>1996</v>
      </c>
      <c r="C34" s="2">
        <v>865</v>
      </c>
    </row>
    <row r="35" spans="2:4" x14ac:dyDescent="0.25">
      <c r="B35" s="2">
        <v>1997</v>
      </c>
      <c r="C35" s="2">
        <v>708</v>
      </c>
    </row>
    <row r="36" spans="2:4" x14ac:dyDescent="0.25">
      <c r="B36" s="2">
        <v>1998</v>
      </c>
      <c r="C36" s="2">
        <v>861</v>
      </c>
    </row>
    <row r="37" spans="2:4" x14ac:dyDescent="0.25">
      <c r="B37" s="2">
        <v>1999</v>
      </c>
      <c r="C37" s="2">
        <v>931</v>
      </c>
    </row>
    <row r="38" spans="2:4" x14ac:dyDescent="0.25">
      <c r="B38" s="2">
        <v>2000</v>
      </c>
      <c r="C38" s="2">
        <v>939</v>
      </c>
    </row>
    <row r="39" spans="2:4" x14ac:dyDescent="0.25">
      <c r="B39" s="2">
        <v>2001</v>
      </c>
      <c r="C39" s="2">
        <v>1031</v>
      </c>
    </row>
    <row r="40" spans="2:4" x14ac:dyDescent="0.25">
      <c r="B40" s="2">
        <v>2002</v>
      </c>
      <c r="C40" s="2">
        <v>893</v>
      </c>
    </row>
    <row r="41" spans="2:4" x14ac:dyDescent="0.25">
      <c r="B41" s="2">
        <v>2003</v>
      </c>
      <c r="C41" s="2">
        <v>735</v>
      </c>
    </row>
    <row r="42" spans="2:4" x14ac:dyDescent="0.25">
      <c r="B42" s="2">
        <v>2004</v>
      </c>
      <c r="C42" s="2">
        <v>759</v>
      </c>
    </row>
    <row r="43" spans="2:4" x14ac:dyDescent="0.25">
      <c r="B43" s="2">
        <v>2005</v>
      </c>
      <c r="C43" s="2">
        <v>1013</v>
      </c>
    </row>
    <row r="44" spans="2:4" x14ac:dyDescent="0.25">
      <c r="B44" s="2">
        <v>2006</v>
      </c>
      <c r="C44" s="2">
        <v>622</v>
      </c>
    </row>
    <row r="47" spans="2:4" ht="18.75" x14ac:dyDescent="0.3">
      <c r="B47" s="7"/>
      <c r="C47" s="7" t="s">
        <v>68</v>
      </c>
      <c r="D47" s="7"/>
    </row>
    <row r="48" spans="2:4" x14ac:dyDescent="0.25">
      <c r="B48" s="2" t="s">
        <v>10</v>
      </c>
      <c r="C48" s="2" t="s">
        <v>69</v>
      </c>
      <c r="D48" s="2" t="s">
        <v>70</v>
      </c>
    </row>
    <row r="49" spans="2:5" x14ac:dyDescent="0.25">
      <c r="B49" s="2">
        <v>1</v>
      </c>
      <c r="C49" s="2">
        <v>7.6</v>
      </c>
      <c r="D49" s="2">
        <v>7.3</v>
      </c>
    </row>
    <row r="50" spans="2:5" x14ac:dyDescent="0.25">
      <c r="B50" s="2">
        <v>2</v>
      </c>
      <c r="C50" s="2">
        <v>5.0999999999999996</v>
      </c>
      <c r="D50" s="2">
        <v>7.2</v>
      </c>
    </row>
    <row r="51" spans="2:5" x14ac:dyDescent="0.25">
      <c r="B51" s="2">
        <v>3</v>
      </c>
      <c r="C51" s="2">
        <v>10.4</v>
      </c>
      <c r="D51" s="2">
        <v>6.8</v>
      </c>
    </row>
    <row r="52" spans="2:5" x14ac:dyDescent="0.25">
      <c r="B52" s="2">
        <v>4</v>
      </c>
      <c r="C52" s="2">
        <v>6.9</v>
      </c>
      <c r="D52" s="2">
        <v>10.6</v>
      </c>
    </row>
    <row r="53" spans="2:5" x14ac:dyDescent="0.25">
      <c r="B53" s="2">
        <v>5</v>
      </c>
      <c r="C53" s="2">
        <v>5.6</v>
      </c>
      <c r="D53" s="2">
        <v>8.8000000000000007</v>
      </c>
    </row>
    <row r="54" spans="2:5" x14ac:dyDescent="0.25">
      <c r="B54" s="2">
        <v>6</v>
      </c>
      <c r="C54" s="2">
        <v>7.9</v>
      </c>
      <c r="D54" s="2">
        <v>8.6999999999999993</v>
      </c>
    </row>
    <row r="55" spans="2:5" x14ac:dyDescent="0.25">
      <c r="B55" s="2">
        <v>7</v>
      </c>
      <c r="C55" s="2">
        <v>5.4</v>
      </c>
      <c r="D55" s="2">
        <v>5.7</v>
      </c>
    </row>
    <row r="56" spans="2:5" x14ac:dyDescent="0.25">
      <c r="B56" s="2">
        <v>8</v>
      </c>
      <c r="C56" s="2">
        <v>5.7</v>
      </c>
      <c r="D56" s="2">
        <v>8.6999999999999993</v>
      </c>
    </row>
    <row r="57" spans="2:5" x14ac:dyDescent="0.25">
      <c r="B57" s="2">
        <v>9</v>
      </c>
      <c r="C57" s="2">
        <v>5.5</v>
      </c>
      <c r="D57" s="2">
        <v>8.9</v>
      </c>
    </row>
    <row r="58" spans="2:5" x14ac:dyDescent="0.25">
      <c r="B58" s="2">
        <v>10</v>
      </c>
      <c r="C58" s="2">
        <v>5.3</v>
      </c>
      <c r="D58" s="2">
        <v>7.1</v>
      </c>
    </row>
    <row r="60" spans="2:5" ht="18.75" x14ac:dyDescent="0.3">
      <c r="C60" s="7" t="s">
        <v>231</v>
      </c>
    </row>
    <row r="61" spans="2:5" x14ac:dyDescent="0.25">
      <c r="B61" s="2" t="s">
        <v>48</v>
      </c>
      <c r="D61" s="2" t="s">
        <v>237</v>
      </c>
      <c r="E61" s="2" t="s">
        <v>218</v>
      </c>
    </row>
    <row r="62" spans="2:5" x14ac:dyDescent="0.25">
      <c r="B62" s="2" t="s">
        <v>232</v>
      </c>
      <c r="D62" s="2">
        <v>74.5</v>
      </c>
      <c r="E62" s="2">
        <v>9</v>
      </c>
    </row>
    <row r="63" spans="2:5" x14ac:dyDescent="0.25">
      <c r="B63" s="2" t="s">
        <v>233</v>
      </c>
      <c r="D63" s="2">
        <v>94.5</v>
      </c>
      <c r="E63" s="2">
        <v>10</v>
      </c>
    </row>
    <row r="64" spans="2:5" x14ac:dyDescent="0.25">
      <c r="B64" s="2" t="s">
        <v>234</v>
      </c>
      <c r="D64" s="2">
        <v>114.5</v>
      </c>
      <c r="E64" s="2">
        <v>17</v>
      </c>
    </row>
    <row r="65" spans="2:6" x14ac:dyDescent="0.25">
      <c r="B65" s="2" t="s">
        <v>235</v>
      </c>
      <c r="D65" s="2">
        <v>134.5</v>
      </c>
      <c r="E65" s="2">
        <v>10</v>
      </c>
    </row>
    <row r="66" spans="2:6" x14ac:dyDescent="0.25">
      <c r="B66" s="2" t="s">
        <v>236</v>
      </c>
      <c r="D66" s="2">
        <v>154.5</v>
      </c>
      <c r="E66" s="2">
        <v>5</v>
      </c>
    </row>
    <row r="77" spans="2:6" ht="21" x14ac:dyDescent="0.35">
      <c r="C77" s="18" t="s">
        <v>238</v>
      </c>
    </row>
    <row r="78" spans="2:6" x14ac:dyDescent="0.25">
      <c r="B78" s="2" t="s">
        <v>48</v>
      </c>
      <c r="D78" s="2" t="s">
        <v>218</v>
      </c>
      <c r="E78" s="2" t="s">
        <v>239</v>
      </c>
      <c r="F78" s="2" t="s">
        <v>240</v>
      </c>
    </row>
    <row r="79" spans="2:6" x14ac:dyDescent="0.25">
      <c r="B79" s="2" t="s">
        <v>232</v>
      </c>
      <c r="D79" s="2">
        <v>9</v>
      </c>
      <c r="E79" s="2">
        <v>84.5</v>
      </c>
      <c r="F79" s="2">
        <v>9</v>
      </c>
    </row>
    <row r="80" spans="2:6" x14ac:dyDescent="0.25">
      <c r="B80" s="2" t="s">
        <v>233</v>
      </c>
      <c r="D80" s="2">
        <v>10</v>
      </c>
      <c r="E80" s="2">
        <v>104.5</v>
      </c>
      <c r="F80" s="2">
        <f>9+10</f>
        <v>19</v>
      </c>
    </row>
    <row r="81" spans="2:6" x14ac:dyDescent="0.25">
      <c r="B81" s="2" t="s">
        <v>234</v>
      </c>
      <c r="D81" s="2">
        <v>17</v>
      </c>
      <c r="E81" s="2">
        <v>124.5</v>
      </c>
      <c r="F81" s="2">
        <f>19+17</f>
        <v>36</v>
      </c>
    </row>
    <row r="82" spans="2:6" x14ac:dyDescent="0.25">
      <c r="B82" s="2" t="s">
        <v>235</v>
      </c>
      <c r="D82" s="2">
        <v>10</v>
      </c>
      <c r="E82" s="2">
        <v>144.5</v>
      </c>
      <c r="F82" s="2">
        <f>36+10</f>
        <v>46</v>
      </c>
    </row>
    <row r="83" spans="2:6" x14ac:dyDescent="0.25">
      <c r="B83" s="2" t="s">
        <v>236</v>
      </c>
      <c r="D83" s="2">
        <v>5</v>
      </c>
      <c r="E83" s="2">
        <v>164.5</v>
      </c>
      <c r="F83" s="2">
        <f>46+5</f>
        <v>51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38"/>
  <sheetViews>
    <sheetView zoomScaleNormal="100" workbookViewId="0"/>
  </sheetViews>
  <sheetFormatPr defaultRowHeight="15.75" x14ac:dyDescent="0.25"/>
  <cols>
    <col min="1" max="16384" width="9.140625" style="1"/>
  </cols>
  <sheetData>
    <row r="2" spans="4:15" ht="23.25" x14ac:dyDescent="0.35">
      <c r="D2" s="8"/>
      <c r="E2" s="8" t="s">
        <v>71</v>
      </c>
      <c r="F2" s="8"/>
      <c r="G2" s="8"/>
      <c r="H2" s="8"/>
    </row>
    <row r="3" spans="4:15" ht="21" x14ac:dyDescent="0.35">
      <c r="D3" s="5" t="s">
        <v>72</v>
      </c>
      <c r="E3" s="5"/>
      <c r="F3" s="5"/>
      <c r="G3" s="5"/>
      <c r="H3" s="5"/>
      <c r="M3" s="6" t="s">
        <v>79</v>
      </c>
      <c r="N3" s="6"/>
      <c r="O3" s="6"/>
    </row>
    <row r="4" spans="4:15" x14ac:dyDescent="0.25">
      <c r="K4" s="1" t="s">
        <v>160</v>
      </c>
    </row>
    <row r="5" spans="4:15" x14ac:dyDescent="0.25">
      <c r="D5" s="1">
        <v>519</v>
      </c>
      <c r="F5" s="1" t="s">
        <v>73</v>
      </c>
      <c r="G5" s="1">
        <f>AVERAGE(D5:D20)</f>
        <v>444.5625</v>
      </c>
      <c r="K5" s="1">
        <v>694</v>
      </c>
      <c r="M5" s="1" t="s">
        <v>80</v>
      </c>
      <c r="N5" s="1">
        <f>MAX(K5:K20)-MIN(K5:K20)</f>
        <v>387</v>
      </c>
    </row>
    <row r="6" spans="4:15" x14ac:dyDescent="0.25">
      <c r="D6" s="1">
        <v>259</v>
      </c>
      <c r="F6" s="1" t="s">
        <v>74</v>
      </c>
      <c r="G6" s="1">
        <f>MEDIAN(D5:D20)</f>
        <v>465</v>
      </c>
      <c r="K6" s="1">
        <v>337</v>
      </c>
      <c r="M6" s="1" t="s">
        <v>81</v>
      </c>
      <c r="O6" s="1">
        <f>VAR(K5:K20)</f>
        <v>20119.795833333334</v>
      </c>
    </row>
    <row r="7" spans="4:15" x14ac:dyDescent="0.25">
      <c r="D7" s="1">
        <v>381</v>
      </c>
      <c r="F7" s="1" t="s">
        <v>75</v>
      </c>
      <c r="G7" s="1" t="e">
        <f>MODE(D5:D20)</f>
        <v>#N/A</v>
      </c>
      <c r="K7" s="1">
        <v>399</v>
      </c>
      <c r="M7" s="1" t="s">
        <v>82</v>
      </c>
      <c r="O7" s="1">
        <f>STDEV(K5:K20)</f>
        <v>141.84426612779711</v>
      </c>
    </row>
    <row r="8" spans="4:15" x14ac:dyDescent="0.25">
      <c r="D8" s="1">
        <v>430</v>
      </c>
      <c r="F8" s="1" t="s">
        <v>76</v>
      </c>
      <c r="H8" s="1">
        <f>GEOMEAN(D5:D20)</f>
        <v>426.82796085853778</v>
      </c>
      <c r="K8" s="1">
        <v>645</v>
      </c>
      <c r="M8" s="1" t="s">
        <v>84</v>
      </c>
      <c r="O8" s="1">
        <f>AVERAGE(K5:K20)</f>
        <v>525.0625</v>
      </c>
    </row>
    <row r="9" spans="4:15" x14ac:dyDescent="0.25">
      <c r="D9" s="1">
        <v>405</v>
      </c>
      <c r="F9" s="1" t="s">
        <v>77</v>
      </c>
      <c r="H9" s="1">
        <f>HARMEAN(D5:D20)</f>
        <v>407.68919597144372</v>
      </c>
      <c r="K9" s="1">
        <v>553</v>
      </c>
      <c r="M9" s="1" t="s">
        <v>83</v>
      </c>
      <c r="O9" s="1">
        <f>(O7/O8)*100</f>
        <v>27.014739412507481</v>
      </c>
    </row>
    <row r="10" spans="4:15" x14ac:dyDescent="0.25">
      <c r="D10" s="1">
        <v>517</v>
      </c>
      <c r="F10" s="1" t="s">
        <v>78</v>
      </c>
      <c r="H10" s="1">
        <f>TRIMMEAN(D5:D20,10%)</f>
        <v>444.5625</v>
      </c>
      <c r="K10" s="1">
        <v>426</v>
      </c>
      <c r="M10" s="1" t="s">
        <v>85</v>
      </c>
      <c r="O10" s="1">
        <f>VARP(K5:K20)</f>
        <v>18862.30859375</v>
      </c>
    </row>
    <row r="11" spans="4:15" x14ac:dyDescent="0.25">
      <c r="D11" s="1">
        <v>509</v>
      </c>
      <c r="K11" s="1">
        <v>581</v>
      </c>
      <c r="M11" s="1" t="s">
        <v>86</v>
      </c>
      <c r="O11" s="1">
        <f>STDEVP(K5:K20)</f>
        <v>137.34012011699275</v>
      </c>
    </row>
    <row r="12" spans="4:15" x14ac:dyDescent="0.25">
      <c r="D12" s="1">
        <v>500</v>
      </c>
      <c r="K12" s="1">
        <v>693</v>
      </c>
    </row>
    <row r="13" spans="4:15" x14ac:dyDescent="0.25">
      <c r="D13" s="1">
        <v>649</v>
      </c>
      <c r="K13" s="1">
        <v>637</v>
      </c>
    </row>
    <row r="14" spans="4:15" x14ac:dyDescent="0.25">
      <c r="D14" s="1">
        <v>269</v>
      </c>
      <c r="K14" s="1">
        <v>375</v>
      </c>
    </row>
    <row r="15" spans="4:15" x14ac:dyDescent="0.25">
      <c r="D15" s="1">
        <v>511</v>
      </c>
      <c r="K15" s="1">
        <v>555</v>
      </c>
    </row>
    <row r="16" spans="4:15" x14ac:dyDescent="0.25">
      <c r="D16" s="1">
        <v>411</v>
      </c>
      <c r="K16" s="1">
        <v>328</v>
      </c>
    </row>
    <row r="17" spans="4:16" x14ac:dyDescent="0.25">
      <c r="D17" s="1">
        <v>343</v>
      </c>
      <c r="K17" s="1">
        <v>713</v>
      </c>
    </row>
    <row r="18" spans="4:16" x14ac:dyDescent="0.25">
      <c r="D18" s="1">
        <v>563</v>
      </c>
      <c r="K18" s="1">
        <v>326</v>
      </c>
    </row>
    <row r="19" spans="4:16" x14ac:dyDescent="0.25">
      <c r="D19" s="1">
        <v>606</v>
      </c>
      <c r="K19" s="1">
        <v>647</v>
      </c>
    </row>
    <row r="20" spans="4:16" x14ac:dyDescent="0.25">
      <c r="D20" s="1">
        <v>241</v>
      </c>
      <c r="K20" s="1">
        <v>492</v>
      </c>
    </row>
    <row r="22" spans="4:16" ht="21" x14ac:dyDescent="0.35">
      <c r="F22" s="6"/>
      <c r="G22" s="6" t="s">
        <v>87</v>
      </c>
      <c r="H22" s="6"/>
      <c r="L22" s="6"/>
      <c r="M22" s="6" t="s">
        <v>92</v>
      </c>
      <c r="N22" s="6"/>
      <c r="O22" s="6"/>
      <c r="P22" s="6"/>
    </row>
    <row r="23" spans="4:16" x14ac:dyDescent="0.25">
      <c r="D23" s="1" t="s">
        <v>160</v>
      </c>
      <c r="K23" s="1" t="s">
        <v>97</v>
      </c>
      <c r="M23" s="1" t="s">
        <v>93</v>
      </c>
      <c r="O23" s="1">
        <f>SKEW(K25:K34)</f>
        <v>-4.6145122338118925E-2</v>
      </c>
    </row>
    <row r="24" spans="4:16" x14ac:dyDescent="0.25">
      <c r="D24" s="1">
        <v>407</v>
      </c>
      <c r="G24" s="1" t="s">
        <v>88</v>
      </c>
      <c r="I24" s="1" t="e">
        <f>QUARTILE(E42:E59,1)</f>
        <v>#NUM!</v>
      </c>
      <c r="K24" s="1">
        <v>313</v>
      </c>
    </row>
    <row r="25" spans="4:16" x14ac:dyDescent="0.25">
      <c r="D25" s="1">
        <v>326</v>
      </c>
      <c r="G25" s="1" t="s">
        <v>89</v>
      </c>
      <c r="I25" s="1" t="e">
        <f>QUARTILE(E42:E59,2)</f>
        <v>#NUM!</v>
      </c>
      <c r="K25" s="1">
        <v>541</v>
      </c>
      <c r="M25" s="1" t="s">
        <v>94</v>
      </c>
      <c r="O25" s="1">
        <f>KURT(K25:K34)</f>
        <v>-1.2362879838030252</v>
      </c>
    </row>
    <row r="26" spans="4:16" x14ac:dyDescent="0.25">
      <c r="D26" s="1">
        <v>454</v>
      </c>
      <c r="G26" s="1" t="s">
        <v>90</v>
      </c>
      <c r="I26" s="1" t="e">
        <f>QUARTILE(E42:E59,3)</f>
        <v>#NUM!</v>
      </c>
      <c r="K26" s="1">
        <v>543</v>
      </c>
    </row>
    <row r="27" spans="4:16" x14ac:dyDescent="0.25">
      <c r="D27" s="1">
        <v>762</v>
      </c>
      <c r="K27" s="1">
        <v>502</v>
      </c>
    </row>
    <row r="28" spans="4:16" x14ac:dyDescent="0.25">
      <c r="D28" s="1">
        <v>757</v>
      </c>
      <c r="G28" s="1" t="s">
        <v>91</v>
      </c>
      <c r="I28" s="1" t="e">
        <f>PERCENTILE(E42:E59,55%)</f>
        <v>#NUM!</v>
      </c>
      <c r="K28" s="1">
        <v>573</v>
      </c>
    </row>
    <row r="29" spans="4:16" x14ac:dyDescent="0.25">
      <c r="D29" s="1">
        <v>551</v>
      </c>
      <c r="K29" s="1">
        <v>592</v>
      </c>
    </row>
    <row r="30" spans="4:16" x14ac:dyDescent="0.25">
      <c r="D30" s="1">
        <v>468</v>
      </c>
      <c r="K30" s="1">
        <v>549</v>
      </c>
    </row>
    <row r="31" spans="4:16" x14ac:dyDescent="0.25">
      <c r="D31" s="1">
        <v>738</v>
      </c>
      <c r="K31" s="1">
        <v>520</v>
      </c>
    </row>
    <row r="32" spans="4:16" x14ac:dyDescent="0.25">
      <c r="D32" s="1">
        <v>722</v>
      </c>
      <c r="K32" s="1">
        <v>568</v>
      </c>
    </row>
    <row r="33" spans="4:11" x14ac:dyDescent="0.25">
      <c r="D33" s="1">
        <v>581</v>
      </c>
      <c r="K33" s="1">
        <v>512</v>
      </c>
    </row>
    <row r="34" spans="4:11" x14ac:dyDescent="0.25">
      <c r="D34" s="1">
        <v>414</v>
      </c>
      <c r="K34" s="1">
        <v>590</v>
      </c>
    </row>
    <row r="35" spans="4:11" x14ac:dyDescent="0.25">
      <c r="D35" s="1">
        <v>414</v>
      </c>
    </row>
    <row r="36" spans="4:11" x14ac:dyDescent="0.25">
      <c r="D36" s="1">
        <v>740</v>
      </c>
    </row>
    <row r="37" spans="4:11" x14ac:dyDescent="0.25">
      <c r="D37" s="1">
        <v>621</v>
      </c>
    </row>
    <row r="38" spans="4:11" x14ac:dyDescent="0.25">
      <c r="D38" s="1">
        <v>421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workbookViewId="0">
      <selection activeCell="J14" sqref="J14"/>
    </sheetView>
  </sheetViews>
  <sheetFormatPr defaultRowHeight="15.75" x14ac:dyDescent="0.25"/>
  <cols>
    <col min="1" max="16384" width="9.140625" style="1"/>
  </cols>
  <sheetData>
    <row r="1" spans="2:19" ht="21" x14ac:dyDescent="0.35">
      <c r="E1" s="6" t="s">
        <v>95</v>
      </c>
      <c r="F1" s="6"/>
      <c r="G1" s="6"/>
    </row>
    <row r="2" spans="2:19" ht="21" x14ac:dyDescent="0.35">
      <c r="E2" s="6" t="s">
        <v>96</v>
      </c>
      <c r="F2" s="6"/>
      <c r="G2" s="6"/>
    </row>
    <row r="3" spans="2:19" ht="18.75" x14ac:dyDescent="0.3">
      <c r="B3" s="1" t="s">
        <v>97</v>
      </c>
      <c r="E3" s="5" t="s">
        <v>122</v>
      </c>
      <c r="F3" s="5"/>
      <c r="G3" s="5"/>
      <c r="H3" s="5" t="s">
        <v>123</v>
      </c>
      <c r="I3" s="5"/>
      <c r="J3" s="5"/>
      <c r="K3" s="5"/>
      <c r="L3" s="5"/>
      <c r="M3" s="5"/>
      <c r="Q3" s="5" t="s">
        <v>127</v>
      </c>
      <c r="R3" s="5"/>
    </row>
    <row r="4" spans="2:19" x14ac:dyDescent="0.25">
      <c r="B4" s="1">
        <v>266</v>
      </c>
      <c r="D4" s="4" t="s">
        <v>98</v>
      </c>
      <c r="H4" s="1" t="s">
        <v>165</v>
      </c>
      <c r="P4" s="4" t="s">
        <v>162</v>
      </c>
    </row>
    <row r="5" spans="2:19" x14ac:dyDescent="0.25">
      <c r="B5" s="1">
        <v>261</v>
      </c>
      <c r="E5" s="1" t="s">
        <v>99</v>
      </c>
      <c r="F5" s="11" t="s">
        <v>100</v>
      </c>
      <c r="I5" s="1" t="s">
        <v>124</v>
      </c>
      <c r="J5" s="11" t="s">
        <v>100</v>
      </c>
      <c r="Q5" s="1" t="s">
        <v>124</v>
      </c>
      <c r="R5" s="11" t="s">
        <v>100</v>
      </c>
    </row>
    <row r="6" spans="2:19" x14ac:dyDescent="0.25">
      <c r="B6" s="1">
        <v>222</v>
      </c>
      <c r="E6" s="1" t="s">
        <v>101</v>
      </c>
      <c r="F6" s="11" t="s">
        <v>102</v>
      </c>
      <c r="I6" s="1" t="s">
        <v>101</v>
      </c>
      <c r="J6" s="11" t="s">
        <v>125</v>
      </c>
      <c r="Q6" s="1" t="s">
        <v>101</v>
      </c>
      <c r="R6" s="11" t="s">
        <v>128</v>
      </c>
    </row>
    <row r="7" spans="2:19" x14ac:dyDescent="0.25">
      <c r="B7" s="1">
        <v>240</v>
      </c>
      <c r="D7" s="4" t="s">
        <v>103</v>
      </c>
      <c r="H7" s="4" t="s">
        <v>114</v>
      </c>
      <c r="P7" s="4" t="s">
        <v>163</v>
      </c>
    </row>
    <row r="8" spans="2:19" x14ac:dyDescent="0.25">
      <c r="B8" s="1">
        <v>272</v>
      </c>
      <c r="E8" s="11" t="s">
        <v>104</v>
      </c>
      <c r="F8" s="1">
        <v>0.05</v>
      </c>
      <c r="I8" s="1" t="s">
        <v>115</v>
      </c>
      <c r="N8" s="11"/>
      <c r="Q8" s="1" t="s">
        <v>115</v>
      </c>
    </row>
    <row r="9" spans="2:19" x14ac:dyDescent="0.25">
      <c r="B9" s="1">
        <v>254</v>
      </c>
      <c r="D9" s="4" t="s">
        <v>105</v>
      </c>
      <c r="I9" s="1" t="s">
        <v>126</v>
      </c>
      <c r="J9" s="1">
        <f>NORMSINV(0.05)</f>
        <v>-1.6448536269514726</v>
      </c>
      <c r="Q9" s="1" t="s">
        <v>116</v>
      </c>
      <c r="R9" s="1">
        <f>NORMSINV(1-0.05)</f>
        <v>1.6448536269514715</v>
      </c>
    </row>
    <row r="10" spans="2:19" x14ac:dyDescent="0.25">
      <c r="B10" s="1">
        <v>293</v>
      </c>
      <c r="E10" s="1" t="s">
        <v>106</v>
      </c>
      <c r="I10" s="1" t="s">
        <v>117</v>
      </c>
      <c r="J10" s="1">
        <f>NORMSDIST(I17)</f>
        <v>0.5</v>
      </c>
      <c r="Q10" s="1" t="s">
        <v>117</v>
      </c>
      <c r="R10" s="1">
        <f>1-NORMSDIST(O17)</f>
        <v>0.5</v>
      </c>
    </row>
    <row r="11" spans="2:19" x14ac:dyDescent="0.25">
      <c r="B11" s="1">
        <v>212</v>
      </c>
      <c r="E11" s="1" t="s">
        <v>107</v>
      </c>
      <c r="F11" s="1" t="s">
        <v>161</v>
      </c>
      <c r="H11" s="4" t="s">
        <v>118</v>
      </c>
      <c r="P11" s="4" t="s">
        <v>164</v>
      </c>
    </row>
    <row r="12" spans="2:19" x14ac:dyDescent="0.25">
      <c r="B12" s="1">
        <v>284</v>
      </c>
      <c r="D12" s="4" t="s">
        <v>108</v>
      </c>
      <c r="I12" s="1" t="s">
        <v>119</v>
      </c>
      <c r="Q12" s="1" t="s">
        <v>119</v>
      </c>
    </row>
    <row r="13" spans="2:19" x14ac:dyDescent="0.25">
      <c r="B13" s="1">
        <v>279</v>
      </c>
      <c r="E13" s="1" t="s">
        <v>109</v>
      </c>
      <c r="I13" s="4" t="s">
        <v>120</v>
      </c>
      <c r="Q13" s="4" t="s">
        <v>120</v>
      </c>
      <c r="R13" s="4"/>
      <c r="S13" s="4"/>
    </row>
    <row r="14" spans="2:19" x14ac:dyDescent="0.25">
      <c r="B14" s="1">
        <v>248</v>
      </c>
      <c r="E14" s="1" t="s">
        <v>73</v>
      </c>
      <c r="F14" s="1">
        <f>AVERAGE(B4:B28)</f>
        <v>264.39999999999998</v>
      </c>
      <c r="I14" s="1" t="str">
        <f>IF(I17&lt;J9,"reject ho","do not reject")</f>
        <v>do not reject</v>
      </c>
      <c r="Q14" s="1" t="str">
        <f>IF(O17&gt;R9,"reject ho","do not reject ho")</f>
        <v>do not reject ho</v>
      </c>
    </row>
    <row r="15" spans="2:19" x14ac:dyDescent="0.25">
      <c r="B15" s="1">
        <v>261</v>
      </c>
      <c r="E15" s="1" t="s">
        <v>110</v>
      </c>
      <c r="F15" s="1">
        <v>25</v>
      </c>
      <c r="I15" s="4" t="s">
        <v>121</v>
      </c>
      <c r="N15" s="11"/>
      <c r="Q15" s="4" t="s">
        <v>121</v>
      </c>
      <c r="R15" s="4"/>
    </row>
    <row r="16" spans="2:19" x14ac:dyDescent="0.25">
      <c r="B16" s="1">
        <v>282</v>
      </c>
      <c r="E16" s="11" t="s">
        <v>111</v>
      </c>
      <c r="F16" s="1">
        <v>20</v>
      </c>
      <c r="I16" s="1" t="str">
        <f>IF(J10&lt;0.05,"reject ho","do not reject ho")</f>
        <v>do not reject ho</v>
      </c>
      <c r="Q16" s="1" t="str">
        <f>IF(R10&lt;0.05,"reject ho","do not reject")</f>
        <v>do not reject</v>
      </c>
    </row>
    <row r="17" spans="2:20" x14ac:dyDescent="0.25">
      <c r="B17" s="1">
        <v>253</v>
      </c>
      <c r="E17" s="1" t="s">
        <v>112</v>
      </c>
      <c r="G17" s="1">
        <f>SQRT(F15)</f>
        <v>5</v>
      </c>
      <c r="H17" s="4" t="s">
        <v>166</v>
      </c>
      <c r="P17" s="4" t="s">
        <v>166</v>
      </c>
    </row>
    <row r="18" spans="2:20" x14ac:dyDescent="0.25">
      <c r="B18" s="1">
        <v>261</v>
      </c>
      <c r="E18" s="1" t="s">
        <v>113</v>
      </c>
      <c r="F18" s="1">
        <f>(F14-275)/(F16/G17)</f>
        <v>-2.6500000000000057</v>
      </c>
      <c r="I18" s="1" t="s">
        <v>167</v>
      </c>
      <c r="Q18" s="1" t="s">
        <v>168</v>
      </c>
      <c r="T18" s="4"/>
    </row>
    <row r="19" spans="2:20" x14ac:dyDescent="0.25">
      <c r="B19" s="1">
        <v>249</v>
      </c>
      <c r="D19" s="4" t="s">
        <v>114</v>
      </c>
      <c r="Q19" s="1" t="s">
        <v>169</v>
      </c>
    </row>
    <row r="20" spans="2:20" x14ac:dyDescent="0.25">
      <c r="B20" s="1">
        <v>266</v>
      </c>
      <c r="E20" s="1" t="s">
        <v>115</v>
      </c>
    </row>
    <row r="21" spans="2:20" x14ac:dyDescent="0.25">
      <c r="B21" s="1">
        <v>281</v>
      </c>
      <c r="E21" s="1" t="s">
        <v>116</v>
      </c>
      <c r="F21" s="1">
        <f>NORMSINV(0.05/2)</f>
        <v>-1.9599639845400538</v>
      </c>
    </row>
    <row r="22" spans="2:20" x14ac:dyDescent="0.25">
      <c r="B22" s="1">
        <v>274</v>
      </c>
      <c r="E22" s="1" t="s">
        <v>117</v>
      </c>
      <c r="F22" s="1">
        <f>2*(1-NORMSDIST(F18))</f>
        <v>1.9919508229144836</v>
      </c>
    </row>
    <row r="23" spans="2:20" x14ac:dyDescent="0.25">
      <c r="B23" s="1">
        <v>273</v>
      </c>
      <c r="D23" s="4" t="s">
        <v>118</v>
      </c>
    </row>
    <row r="24" spans="2:20" x14ac:dyDescent="0.25">
      <c r="B24" s="1">
        <v>297</v>
      </c>
      <c r="E24" s="1" t="s">
        <v>119</v>
      </c>
    </row>
    <row r="25" spans="2:20" x14ac:dyDescent="0.25">
      <c r="B25" s="1">
        <v>279</v>
      </c>
      <c r="E25" s="4" t="s">
        <v>120</v>
      </c>
    </row>
    <row r="26" spans="2:20" x14ac:dyDescent="0.25">
      <c r="B26" s="1">
        <v>265</v>
      </c>
      <c r="E26" s="1" t="str">
        <f>IF(F18&gt;F21,"reject ho","do not reject")</f>
        <v>do not reject</v>
      </c>
    </row>
    <row r="27" spans="2:20" x14ac:dyDescent="0.25">
      <c r="B27" s="1">
        <v>243</v>
      </c>
      <c r="E27" s="4" t="s">
        <v>121</v>
      </c>
    </row>
    <row r="28" spans="2:20" x14ac:dyDescent="0.25">
      <c r="B28" s="1">
        <v>295</v>
      </c>
      <c r="E28" s="1" t="str">
        <f>IF(F22&lt;0.05,"reject ho","do not reject ho")</f>
        <v>do not reject ho</v>
      </c>
    </row>
    <row r="29" spans="2:20" x14ac:dyDescent="0.25">
      <c r="D29" s="4" t="s">
        <v>166</v>
      </c>
    </row>
    <row r="30" spans="2:20" x14ac:dyDescent="0.25">
      <c r="E30" s="1" t="s">
        <v>167</v>
      </c>
    </row>
    <row r="34" spans="2:19" ht="21" x14ac:dyDescent="0.35">
      <c r="E34" s="6" t="s">
        <v>129</v>
      </c>
      <c r="F34" s="6"/>
      <c r="G34" s="6"/>
    </row>
    <row r="35" spans="2:19" ht="18.75" x14ac:dyDescent="0.3">
      <c r="B35" s="1" t="s">
        <v>130</v>
      </c>
      <c r="D35" s="1" t="s">
        <v>131</v>
      </c>
      <c r="F35" s="5" t="s">
        <v>122</v>
      </c>
      <c r="G35" s="5"/>
      <c r="H35" s="5"/>
      <c r="I35" s="5"/>
      <c r="M35" s="5" t="s">
        <v>143</v>
      </c>
      <c r="N35" s="5"/>
      <c r="O35" s="5"/>
      <c r="P35" s="5"/>
      <c r="R35" s="5" t="s">
        <v>145</v>
      </c>
    </row>
    <row r="36" spans="2:19" x14ac:dyDescent="0.25">
      <c r="B36" s="1">
        <v>87.3</v>
      </c>
      <c r="D36" s="1">
        <v>49.9</v>
      </c>
      <c r="F36" s="4" t="s">
        <v>98</v>
      </c>
      <c r="L36" s="4" t="s">
        <v>98</v>
      </c>
      <c r="Q36" s="4" t="s">
        <v>98</v>
      </c>
    </row>
    <row r="37" spans="2:19" x14ac:dyDescent="0.25">
      <c r="B37" s="1">
        <v>75.900000000000006</v>
      </c>
      <c r="D37" s="1">
        <v>105.7</v>
      </c>
      <c r="G37" s="1" t="s">
        <v>99</v>
      </c>
      <c r="H37" s="11" t="s">
        <v>132</v>
      </c>
      <c r="M37" s="1" t="s">
        <v>99</v>
      </c>
      <c r="N37" s="11" t="s">
        <v>132</v>
      </c>
      <c r="R37" s="1" t="s">
        <v>99</v>
      </c>
      <c r="S37" s="11" t="s">
        <v>132</v>
      </c>
    </row>
    <row r="38" spans="2:19" x14ac:dyDescent="0.25">
      <c r="B38" s="1">
        <v>108.8</v>
      </c>
      <c r="D38" s="1">
        <v>116.1</v>
      </c>
      <c r="G38" s="1" t="s">
        <v>101</v>
      </c>
      <c r="H38" s="11" t="s">
        <v>133</v>
      </c>
      <c r="M38" s="1" t="s">
        <v>101</v>
      </c>
      <c r="N38" s="11" t="s">
        <v>144</v>
      </c>
      <c r="R38" s="1" t="s">
        <v>101</v>
      </c>
      <c r="S38" s="11" t="s">
        <v>146</v>
      </c>
    </row>
    <row r="39" spans="2:19" x14ac:dyDescent="0.25">
      <c r="B39" s="1">
        <v>83.9</v>
      </c>
      <c r="D39" s="1">
        <v>40.299999999999997</v>
      </c>
      <c r="F39" s="4" t="s">
        <v>103</v>
      </c>
      <c r="L39" s="4" t="s">
        <v>114</v>
      </c>
      <c r="Q39" s="4" t="s">
        <v>114</v>
      </c>
    </row>
    <row r="40" spans="2:19" x14ac:dyDescent="0.25">
      <c r="B40" s="1">
        <v>56.6</v>
      </c>
      <c r="D40" s="1">
        <v>123.1</v>
      </c>
      <c r="G40" s="11" t="s">
        <v>104</v>
      </c>
      <c r="H40" s="1">
        <v>0.05</v>
      </c>
      <c r="M40" s="1" t="s">
        <v>115</v>
      </c>
      <c r="R40" s="1" t="s">
        <v>115</v>
      </c>
    </row>
    <row r="41" spans="2:19" x14ac:dyDescent="0.25">
      <c r="B41" s="1">
        <v>99.2</v>
      </c>
      <c r="D41" s="1">
        <v>79.3</v>
      </c>
      <c r="F41" s="4" t="s">
        <v>105</v>
      </c>
      <c r="M41" s="1" t="s">
        <v>116</v>
      </c>
      <c r="N41" s="1">
        <f>NORMSINV(0.05)</f>
        <v>-1.6448536269514726</v>
      </c>
      <c r="R41" s="1" t="s">
        <v>116</v>
      </c>
      <c r="S41" s="1">
        <f>NORMSINV(1-0.05)</f>
        <v>1.6448536269514715</v>
      </c>
    </row>
    <row r="42" spans="2:19" x14ac:dyDescent="0.25">
      <c r="B42" s="1">
        <v>54.9</v>
      </c>
      <c r="D42" s="1">
        <v>72.5</v>
      </c>
      <c r="G42" s="1" t="s">
        <v>106</v>
      </c>
      <c r="M42" s="1" t="s">
        <v>117</v>
      </c>
      <c r="N42" s="1">
        <f>NORMSDIST(I52)</f>
        <v>0.92100215091731497</v>
      </c>
      <c r="R42" s="1" t="s">
        <v>117</v>
      </c>
      <c r="S42" s="1">
        <f>1-NORMSDIST(I52)</f>
        <v>7.8997849082685034E-2</v>
      </c>
    </row>
    <row r="43" spans="2:19" x14ac:dyDescent="0.25">
      <c r="B43" s="1">
        <v>73.099999999999994</v>
      </c>
      <c r="D43" s="1">
        <v>57.1</v>
      </c>
      <c r="F43" s="1" t="s">
        <v>170</v>
      </c>
      <c r="L43" s="4" t="s">
        <v>118</v>
      </c>
      <c r="Q43" s="4" t="s">
        <v>118</v>
      </c>
    </row>
    <row r="44" spans="2:19" x14ac:dyDescent="0.25">
      <c r="B44" s="1">
        <v>90.6</v>
      </c>
      <c r="D44" s="1">
        <v>50.7</v>
      </c>
      <c r="F44" s="4" t="s">
        <v>108</v>
      </c>
      <c r="M44" s="1" t="s">
        <v>119</v>
      </c>
      <c r="R44" s="1" t="s">
        <v>119</v>
      </c>
    </row>
    <row r="45" spans="2:19" x14ac:dyDescent="0.25">
      <c r="B45" s="1">
        <v>89.3</v>
      </c>
      <c r="D45" s="1">
        <v>69.900000000000006</v>
      </c>
      <c r="G45" s="1" t="s">
        <v>134</v>
      </c>
      <c r="M45" s="4" t="s">
        <v>120</v>
      </c>
      <c r="N45" s="4"/>
      <c r="O45" s="4"/>
      <c r="R45" s="4" t="s">
        <v>120</v>
      </c>
    </row>
    <row r="46" spans="2:19" x14ac:dyDescent="0.25">
      <c r="B46" s="1">
        <v>84.9</v>
      </c>
      <c r="D46" s="1">
        <v>40.1</v>
      </c>
      <c r="G46" s="1" t="s">
        <v>136</v>
      </c>
      <c r="I46" s="1">
        <f>AVERAGE(B36:B49)</f>
        <v>86.928571428571431</v>
      </c>
      <c r="M46" s="1" t="str">
        <f>IF(I52&lt;N41,"reject ho","do not reject")</f>
        <v>do not reject</v>
      </c>
      <c r="R46" s="1" t="str">
        <f>IF(I52&gt;S41,"reject ho","do not reject ho")</f>
        <v>do not reject ho</v>
      </c>
    </row>
    <row r="47" spans="2:19" x14ac:dyDescent="0.25">
      <c r="B47" s="1">
        <v>84.4</v>
      </c>
      <c r="D47" s="1">
        <v>71.7</v>
      </c>
      <c r="G47" s="1" t="s">
        <v>135</v>
      </c>
      <c r="I47" s="1">
        <f>AVERAGE(D36:D49)</f>
        <v>74.485714285714295</v>
      </c>
      <c r="M47" s="4" t="s">
        <v>142</v>
      </c>
      <c r="R47" s="4" t="s">
        <v>142</v>
      </c>
    </row>
    <row r="48" spans="2:19" x14ac:dyDescent="0.25">
      <c r="B48" s="1">
        <v>129.30000000000001</v>
      </c>
      <c r="D48" s="1">
        <v>73.900000000000006</v>
      </c>
      <c r="G48" s="1" t="s">
        <v>137</v>
      </c>
      <c r="I48" s="1">
        <f>VAR(B36:B49)</f>
        <v>374.0498901098897</v>
      </c>
      <c r="M48" s="1" t="str">
        <f>IF(N42&lt;0.05,"reject ho","do not reject")</f>
        <v>do not reject</v>
      </c>
      <c r="R48" s="1" t="str">
        <f>IF(S42&lt;0.05,"reject ho","do not reject ho")</f>
        <v>do not reject ho</v>
      </c>
    </row>
    <row r="49" spans="2:18" x14ac:dyDescent="0.25">
      <c r="B49" s="1">
        <v>98.8</v>
      </c>
      <c r="D49" s="1">
        <v>92.5</v>
      </c>
      <c r="G49" s="1" t="s">
        <v>138</v>
      </c>
      <c r="I49" s="1">
        <f>VAR(D36:D49)</f>
        <v>713.36285714285509</v>
      </c>
      <c r="L49" s="4" t="s">
        <v>166</v>
      </c>
      <c r="Q49" s="4" t="s">
        <v>166</v>
      </c>
    </row>
    <row r="50" spans="2:18" x14ac:dyDescent="0.25">
      <c r="G50" s="1" t="s">
        <v>139</v>
      </c>
      <c r="I50" s="1">
        <f>COUNT(B36:B49)</f>
        <v>14</v>
      </c>
      <c r="M50" s="1" t="s">
        <v>171</v>
      </c>
      <c r="R50" s="1" t="s">
        <v>171</v>
      </c>
    </row>
    <row r="51" spans="2:18" x14ac:dyDescent="0.25">
      <c r="G51" s="1" t="s">
        <v>140</v>
      </c>
      <c r="I51" s="1">
        <v>14</v>
      </c>
      <c r="M51" s="1" t="s">
        <v>172</v>
      </c>
      <c r="R51" s="1" t="s">
        <v>172</v>
      </c>
    </row>
    <row r="52" spans="2:18" x14ac:dyDescent="0.25">
      <c r="G52" s="1" t="s">
        <v>113</v>
      </c>
      <c r="I52" s="1">
        <f>(I46-I47)/(SQRT(I48/I50+I49/I51))</f>
        <v>1.4118446841279189</v>
      </c>
    </row>
    <row r="53" spans="2:18" x14ac:dyDescent="0.25">
      <c r="F53" s="4" t="s">
        <v>114</v>
      </c>
    </row>
    <row r="54" spans="2:18" x14ac:dyDescent="0.25">
      <c r="G54" s="1" t="s">
        <v>115</v>
      </c>
    </row>
    <row r="55" spans="2:18" x14ac:dyDescent="0.25">
      <c r="G55" s="1" t="s">
        <v>141</v>
      </c>
      <c r="I55" s="1">
        <f>NORMSINV(1-0.05/2)</f>
        <v>1.9599639845400536</v>
      </c>
    </row>
    <row r="56" spans="2:18" x14ac:dyDescent="0.25">
      <c r="G56" s="1" t="s">
        <v>117</v>
      </c>
      <c r="I56" s="1">
        <f>2*(1-NORMSDIST(I52))</f>
        <v>0.15799569816537007</v>
      </c>
    </row>
    <row r="57" spans="2:18" x14ac:dyDescent="0.25">
      <c r="G57" s="1" t="s">
        <v>118</v>
      </c>
    </row>
    <row r="58" spans="2:18" x14ac:dyDescent="0.25">
      <c r="F58" s="4" t="s">
        <v>118</v>
      </c>
    </row>
    <row r="59" spans="2:18" x14ac:dyDescent="0.25">
      <c r="G59" s="1" t="s">
        <v>119</v>
      </c>
    </row>
    <row r="60" spans="2:18" x14ac:dyDescent="0.25">
      <c r="G60" s="1" t="s">
        <v>120</v>
      </c>
    </row>
    <row r="61" spans="2:18" x14ac:dyDescent="0.25">
      <c r="G61" s="1" t="str">
        <f>IF(I52&gt;I55,"reject ho","do not reject ho")</f>
        <v>do not reject ho</v>
      </c>
    </row>
    <row r="62" spans="2:18" x14ac:dyDescent="0.25">
      <c r="G62" s="1" t="s">
        <v>142</v>
      </c>
    </row>
    <row r="63" spans="2:18" x14ac:dyDescent="0.25">
      <c r="G63" s="1" t="str">
        <f>IF(I56&lt;0.05,"reject ho","do not reject ho")</f>
        <v>do not reject ho</v>
      </c>
    </row>
    <row r="64" spans="2:18" x14ac:dyDescent="0.25">
      <c r="F64" s="4" t="s">
        <v>166</v>
      </c>
    </row>
    <row r="65" spans="7:7" x14ac:dyDescent="0.25">
      <c r="G65" s="1" t="s">
        <v>171</v>
      </c>
    </row>
    <row r="66" spans="7:7" x14ac:dyDescent="0.25">
      <c r="G66" s="1" t="s">
        <v>172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zoomScaleNormal="100" workbookViewId="0"/>
  </sheetViews>
  <sheetFormatPr defaultRowHeight="15.75" x14ac:dyDescent="0.25"/>
  <cols>
    <col min="1" max="16384" width="9.140625" style="1"/>
  </cols>
  <sheetData>
    <row r="1" spans="2:19" ht="21" x14ac:dyDescent="0.35">
      <c r="E1" s="6" t="s">
        <v>147</v>
      </c>
      <c r="F1" s="6"/>
      <c r="G1" s="6"/>
    </row>
    <row r="2" spans="2:19" ht="21" x14ac:dyDescent="0.35">
      <c r="E2" s="6" t="s">
        <v>148</v>
      </c>
      <c r="F2" s="6"/>
      <c r="G2" s="6"/>
    </row>
    <row r="3" spans="2:19" ht="18.75" x14ac:dyDescent="0.3">
      <c r="E3" s="1" t="s">
        <v>174</v>
      </c>
      <c r="J3" s="5" t="s">
        <v>123</v>
      </c>
      <c r="K3" s="5"/>
      <c r="O3"/>
      <c r="P3" s="5" t="s">
        <v>127</v>
      </c>
      <c r="Q3"/>
      <c r="R3"/>
      <c r="S3"/>
    </row>
    <row r="4" spans="2:19" x14ac:dyDescent="0.25">
      <c r="B4" s="1" t="s">
        <v>97</v>
      </c>
      <c r="D4" s="4" t="s">
        <v>98</v>
      </c>
      <c r="I4" s="4" t="s">
        <v>98</v>
      </c>
      <c r="O4" s="9" t="s">
        <v>98</v>
      </c>
      <c r="P4"/>
      <c r="Q4"/>
      <c r="R4"/>
      <c r="S4"/>
    </row>
    <row r="5" spans="2:19" x14ac:dyDescent="0.25">
      <c r="B5" s="1">
        <v>63</v>
      </c>
      <c r="E5" s="1" t="s">
        <v>99</v>
      </c>
      <c r="F5" s="11" t="s">
        <v>149</v>
      </c>
      <c r="J5" s="1" t="s">
        <v>99</v>
      </c>
      <c r="K5" s="11" t="s">
        <v>149</v>
      </c>
      <c r="O5"/>
      <c r="P5" t="s">
        <v>99</v>
      </c>
      <c r="Q5" s="10" t="s">
        <v>178</v>
      </c>
      <c r="R5"/>
      <c r="S5"/>
    </row>
    <row r="6" spans="2:19" x14ac:dyDescent="0.25">
      <c r="B6" s="1">
        <v>63</v>
      </c>
      <c r="E6" s="1" t="s">
        <v>101</v>
      </c>
      <c r="F6" s="11" t="s">
        <v>150</v>
      </c>
      <c r="J6" s="1" t="s">
        <v>101</v>
      </c>
      <c r="K6" s="11" t="s">
        <v>158</v>
      </c>
      <c r="O6"/>
      <c r="P6" t="s">
        <v>101</v>
      </c>
      <c r="Q6" s="10" t="s">
        <v>179</v>
      </c>
      <c r="R6"/>
      <c r="S6"/>
    </row>
    <row r="7" spans="2:19" x14ac:dyDescent="0.25">
      <c r="B7" s="1">
        <v>66</v>
      </c>
      <c r="D7" s="4" t="s">
        <v>103</v>
      </c>
      <c r="I7" s="4" t="s">
        <v>114</v>
      </c>
      <c r="O7" s="9" t="s">
        <v>114</v>
      </c>
      <c r="P7"/>
      <c r="Q7"/>
      <c r="R7"/>
      <c r="S7"/>
    </row>
    <row r="8" spans="2:19" x14ac:dyDescent="0.25">
      <c r="B8" s="1">
        <v>67</v>
      </c>
      <c r="E8" s="11" t="s">
        <v>104</v>
      </c>
      <c r="F8" s="1">
        <v>0.05</v>
      </c>
      <c r="J8" s="1" t="s">
        <v>115</v>
      </c>
      <c r="O8"/>
      <c r="P8" t="s">
        <v>115</v>
      </c>
      <c r="Q8"/>
      <c r="R8"/>
      <c r="S8"/>
    </row>
    <row r="9" spans="2:19" x14ac:dyDescent="0.25">
      <c r="B9" s="1">
        <v>68</v>
      </c>
      <c r="D9" s="4" t="s">
        <v>105</v>
      </c>
      <c r="J9" s="1" t="s">
        <v>156</v>
      </c>
      <c r="K9" s="1">
        <f>-TINV(2*0.05,9)</f>
        <v>-1.8331129326562374</v>
      </c>
      <c r="O9"/>
      <c r="P9" t="s">
        <v>156</v>
      </c>
      <c r="Q9">
        <f>TINV(2*0.05,9)</f>
        <v>1.8331129326562374</v>
      </c>
      <c r="R9"/>
      <c r="S9"/>
    </row>
    <row r="10" spans="2:19" x14ac:dyDescent="0.25">
      <c r="B10" s="1">
        <v>69</v>
      </c>
      <c r="E10" s="1" t="s">
        <v>151</v>
      </c>
      <c r="J10" s="1" t="s">
        <v>117</v>
      </c>
      <c r="K10" s="1">
        <f>TDIST(ABS(F18),9,1)</f>
        <v>4.5640539172975725E-2</v>
      </c>
      <c r="O10"/>
      <c r="P10" t="s">
        <v>117</v>
      </c>
      <c r="Q10">
        <f>TDIST(ABS(F18),9,1)</f>
        <v>4.5640539172975725E-2</v>
      </c>
      <c r="R10"/>
      <c r="S10"/>
    </row>
    <row r="11" spans="2:19" x14ac:dyDescent="0.25">
      <c r="B11" s="1">
        <v>70</v>
      </c>
      <c r="E11" s="1" t="s">
        <v>173</v>
      </c>
      <c r="J11" s="1" t="s">
        <v>159</v>
      </c>
      <c r="K11" s="1">
        <f>1-K10</f>
        <v>0.95435946082702428</v>
      </c>
      <c r="O11"/>
      <c r="P11" t="s">
        <v>159</v>
      </c>
      <c r="Q11">
        <f>1-Q10</f>
        <v>0.95435946082702428</v>
      </c>
      <c r="R11"/>
      <c r="S11"/>
    </row>
    <row r="12" spans="2:19" x14ac:dyDescent="0.25">
      <c r="B12" s="1">
        <v>70</v>
      </c>
      <c r="D12" s="4" t="s">
        <v>108</v>
      </c>
      <c r="J12" s="1" t="s">
        <v>175</v>
      </c>
      <c r="K12" s="1">
        <f>IF(F18&lt;0,K10,K11)</f>
        <v>0.95435946082702428</v>
      </c>
      <c r="O12"/>
      <c r="P12" t="s">
        <v>175</v>
      </c>
      <c r="Q12">
        <f>IF(G18&lt;0,Q11,Q10)</f>
        <v>4.5640539172975725E-2</v>
      </c>
      <c r="S12"/>
    </row>
    <row r="13" spans="2:19" x14ac:dyDescent="0.25">
      <c r="B13" s="1">
        <v>71</v>
      </c>
      <c r="E13" s="1" t="s">
        <v>152</v>
      </c>
      <c r="I13" s="4" t="s">
        <v>118</v>
      </c>
      <c r="O13" s="9" t="s">
        <v>118</v>
      </c>
      <c r="P13"/>
      <c r="Q13"/>
      <c r="R13"/>
      <c r="S13"/>
    </row>
    <row r="14" spans="2:19" x14ac:dyDescent="0.25">
      <c r="B14" s="1">
        <v>71</v>
      </c>
      <c r="E14" s="1" t="s">
        <v>73</v>
      </c>
      <c r="F14" s="1">
        <f>AVERAGE(B5:B14)</f>
        <v>67.8</v>
      </c>
      <c r="J14" s="1" t="s">
        <v>119</v>
      </c>
      <c r="O14"/>
      <c r="P14" t="s">
        <v>175</v>
      </c>
      <c r="Q14"/>
      <c r="R14"/>
      <c r="S14"/>
    </row>
    <row r="15" spans="2:19" x14ac:dyDescent="0.25">
      <c r="E15" s="1" t="s">
        <v>153</v>
      </c>
      <c r="F15" s="1">
        <f>STDEV(B5:B14)</f>
        <v>3.011090610836324</v>
      </c>
      <c r="J15" s="4" t="s">
        <v>120</v>
      </c>
      <c r="K15" s="4"/>
      <c r="L15" s="4"/>
      <c r="P15" s="9" t="s">
        <v>120</v>
      </c>
    </row>
    <row r="16" spans="2:19" x14ac:dyDescent="0.25">
      <c r="E16" s="1" t="s">
        <v>110</v>
      </c>
      <c r="F16" s="1">
        <v>10</v>
      </c>
      <c r="J16" s="1" t="str">
        <f>IF(F18&lt;K9,"reject ho","do not reject")</f>
        <v>do not reject</v>
      </c>
      <c r="P16" t="str">
        <f>IF(F18&gt;Q9,"reject ho","do not reject")</f>
        <v>reject ho</v>
      </c>
    </row>
    <row r="17" spans="4:19" x14ac:dyDescent="0.25">
      <c r="E17" s="1" t="s">
        <v>154</v>
      </c>
      <c r="F17" s="1">
        <f>SQRT(F16)</f>
        <v>3.1622776601683795</v>
      </c>
      <c r="J17" s="4" t="s">
        <v>142</v>
      </c>
      <c r="O17"/>
      <c r="P17" s="9" t="s">
        <v>142</v>
      </c>
      <c r="R17"/>
      <c r="S17"/>
    </row>
    <row r="18" spans="4:19" x14ac:dyDescent="0.25">
      <c r="E18" s="1" t="s">
        <v>155</v>
      </c>
      <c r="F18" s="1">
        <f>(F14-66)/(F15/F17)</f>
        <v>1.8903781134378104</v>
      </c>
      <c r="J18" s="1" t="str">
        <f>IF(K12&lt;0.05,"reject ho","do not reject ho")</f>
        <v>do not reject ho</v>
      </c>
      <c r="O18"/>
      <c r="P18" t="str">
        <f>IF(Q12&lt;0.05,"reject ho","do not reject ho")</f>
        <v>reject ho</v>
      </c>
      <c r="R18"/>
      <c r="S18"/>
    </row>
    <row r="19" spans="4:19" x14ac:dyDescent="0.25">
      <c r="D19" s="4" t="s">
        <v>114</v>
      </c>
      <c r="I19" s="4" t="s">
        <v>166</v>
      </c>
      <c r="O19" s="9" t="s">
        <v>166</v>
      </c>
      <c r="P19"/>
      <c r="Q19"/>
      <c r="R19"/>
      <c r="S19"/>
    </row>
    <row r="20" spans="4:19" x14ac:dyDescent="0.25">
      <c r="E20" s="1" t="s">
        <v>115</v>
      </c>
      <c r="J20" s="1" t="s">
        <v>176</v>
      </c>
      <c r="O20"/>
      <c r="P20" t="s">
        <v>180</v>
      </c>
      <c r="Q20"/>
      <c r="R20"/>
      <c r="S20"/>
    </row>
    <row r="21" spans="4:19" x14ac:dyDescent="0.25">
      <c r="E21" s="1" t="s">
        <v>156</v>
      </c>
      <c r="F21" s="1">
        <f>TINV(0.05,9)</f>
        <v>2.2621571627982053</v>
      </c>
      <c r="J21" s="1" t="s">
        <v>177</v>
      </c>
      <c r="O21"/>
      <c r="P21" t="s">
        <v>181</v>
      </c>
      <c r="Q21"/>
      <c r="R21"/>
      <c r="S21"/>
    </row>
    <row r="22" spans="4:19" x14ac:dyDescent="0.25">
      <c r="E22" s="1" t="s">
        <v>117</v>
      </c>
      <c r="F22" s="1">
        <f>TDIST(ABS(F18),9,2)</f>
        <v>9.128107834595145E-2</v>
      </c>
    </row>
    <row r="23" spans="4:19" x14ac:dyDescent="0.25">
      <c r="D23" s="4" t="s">
        <v>118</v>
      </c>
    </row>
    <row r="24" spans="4:19" x14ac:dyDescent="0.25">
      <c r="E24" s="1" t="s">
        <v>119</v>
      </c>
    </row>
    <row r="25" spans="4:19" x14ac:dyDescent="0.25">
      <c r="E25" s="4" t="s">
        <v>157</v>
      </c>
      <c r="F25" s="4"/>
      <c r="G25" s="4"/>
    </row>
    <row r="26" spans="4:19" x14ac:dyDescent="0.25">
      <c r="E26" s="1" t="str">
        <f>IF(F18&gt;F21,"reject ho","do not reject ho")</f>
        <v>do not reject ho</v>
      </c>
    </row>
    <row r="27" spans="4:19" x14ac:dyDescent="0.25">
      <c r="E27" s="4" t="s">
        <v>142</v>
      </c>
    </row>
    <row r="28" spans="4:19" x14ac:dyDescent="0.25">
      <c r="E28" s="1" t="str">
        <f>IF(F22&lt;0.05,"reject ho","do not reject ho")</f>
        <v>do not reject ho</v>
      </c>
    </row>
    <row r="29" spans="4:19" x14ac:dyDescent="0.25">
      <c r="D29" s="4" t="s">
        <v>166</v>
      </c>
    </row>
    <row r="30" spans="4:19" x14ac:dyDescent="0.25">
      <c r="E30" s="1" t="s">
        <v>176</v>
      </c>
    </row>
    <row r="31" spans="4:19" x14ac:dyDescent="0.25">
      <c r="E31" s="1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workbookViewId="0"/>
  </sheetViews>
  <sheetFormatPr defaultRowHeight="15.75" x14ac:dyDescent="0.25"/>
  <cols>
    <col min="1" max="16384" width="9.140625" style="1"/>
  </cols>
  <sheetData>
    <row r="1" spans="2:19" ht="21" x14ac:dyDescent="0.35">
      <c r="E1" s="6" t="s">
        <v>182</v>
      </c>
      <c r="F1" s="6"/>
      <c r="G1" s="6"/>
    </row>
    <row r="2" spans="2:19" ht="18.75" x14ac:dyDescent="0.3">
      <c r="F2" s="5"/>
      <c r="G2" s="5"/>
      <c r="H2" s="5"/>
      <c r="I2" s="5"/>
      <c r="M2" s="5"/>
      <c r="N2" s="5"/>
      <c r="O2" s="5"/>
      <c r="P2" s="5"/>
      <c r="R2" s="5"/>
    </row>
    <row r="3" spans="2:19" x14ac:dyDescent="0.25">
      <c r="B3" s="1" t="s">
        <v>183</v>
      </c>
      <c r="C3" s="1" t="s">
        <v>184</v>
      </c>
      <c r="E3" s="4" t="s">
        <v>98</v>
      </c>
      <c r="F3" s="4"/>
      <c r="L3" s="4"/>
      <c r="Q3" s="4"/>
    </row>
    <row r="4" spans="2:19" x14ac:dyDescent="0.25">
      <c r="B4" s="1">
        <v>30.3</v>
      </c>
      <c r="C4" s="1">
        <v>21</v>
      </c>
      <c r="F4" s="1" t="s">
        <v>99</v>
      </c>
      <c r="G4" s="1" t="s">
        <v>185</v>
      </c>
      <c r="H4" s="11"/>
      <c r="N4" s="11"/>
      <c r="S4" s="11"/>
    </row>
    <row r="5" spans="2:19" x14ac:dyDescent="0.25">
      <c r="B5" s="1">
        <v>41.1</v>
      </c>
      <c r="C5" s="1">
        <v>38</v>
      </c>
      <c r="F5" s="1" t="s">
        <v>101</v>
      </c>
      <c r="G5" s="1" t="s">
        <v>186</v>
      </c>
      <c r="H5" s="11"/>
      <c r="N5" s="11"/>
      <c r="S5" s="11"/>
    </row>
    <row r="6" spans="2:19" x14ac:dyDescent="0.25">
      <c r="B6" s="1">
        <v>15.6</v>
      </c>
      <c r="C6" s="1">
        <v>40</v>
      </c>
      <c r="E6" s="4" t="s">
        <v>103</v>
      </c>
      <c r="F6" s="4"/>
      <c r="L6" s="4"/>
      <c r="Q6" s="4"/>
    </row>
    <row r="7" spans="2:19" x14ac:dyDescent="0.25">
      <c r="B7" s="1">
        <v>10.1</v>
      </c>
      <c r="C7" s="1">
        <v>39</v>
      </c>
      <c r="F7" s="11" t="s">
        <v>104</v>
      </c>
      <c r="G7" s="11">
        <v>0.05</v>
      </c>
    </row>
    <row r="8" spans="2:19" x14ac:dyDescent="0.25">
      <c r="B8" s="1">
        <v>23.9</v>
      </c>
      <c r="C8" s="1">
        <v>27</v>
      </c>
      <c r="E8" s="4" t="s">
        <v>105</v>
      </c>
      <c r="F8" s="4"/>
    </row>
    <row r="9" spans="2:19" x14ac:dyDescent="0.25">
      <c r="B9" s="1">
        <v>15.2</v>
      </c>
      <c r="C9" s="1">
        <v>27</v>
      </c>
      <c r="F9" s="1" t="s">
        <v>151</v>
      </c>
    </row>
    <row r="10" spans="2:19" x14ac:dyDescent="0.25">
      <c r="B10" s="1">
        <v>11.7</v>
      </c>
      <c r="C10" s="1">
        <v>17</v>
      </c>
      <c r="F10" s="1" t="s">
        <v>187</v>
      </c>
      <c r="L10" s="4"/>
      <c r="Q10" s="4"/>
    </row>
    <row r="11" spans="2:19" x14ac:dyDescent="0.25">
      <c r="C11" s="1">
        <v>25</v>
      </c>
      <c r="E11" s="4" t="s">
        <v>108</v>
      </c>
      <c r="F11" s="4"/>
    </row>
    <row r="12" spans="2:19" x14ac:dyDescent="0.25">
      <c r="C12" s="1">
        <v>25</v>
      </c>
      <c r="F12" s="1" t="s">
        <v>134</v>
      </c>
      <c r="M12" s="4"/>
      <c r="N12" s="4"/>
      <c r="O12" s="4"/>
      <c r="R12" s="4"/>
    </row>
    <row r="13" spans="2:19" x14ac:dyDescent="0.25">
      <c r="F13" s="1" t="s">
        <v>110</v>
      </c>
      <c r="G13" s="1">
        <v>7</v>
      </c>
    </row>
    <row r="14" spans="2:19" x14ac:dyDescent="0.25">
      <c r="F14" s="1" t="s">
        <v>110</v>
      </c>
      <c r="G14" s="1">
        <v>9</v>
      </c>
      <c r="M14" s="4"/>
      <c r="R14" s="4"/>
    </row>
    <row r="15" spans="2:19" x14ac:dyDescent="0.25">
      <c r="F15" s="1" t="s">
        <v>188</v>
      </c>
      <c r="G15" s="1">
        <f>VAR(B4:B10)</f>
        <v>127.81571428571442</v>
      </c>
    </row>
    <row r="16" spans="2:19" x14ac:dyDescent="0.25">
      <c r="F16" s="1" t="s">
        <v>189</v>
      </c>
      <c r="G16" s="1">
        <f>VAR(C4:C12)</f>
        <v>68.694444444444457</v>
      </c>
      <c r="L16" s="4"/>
      <c r="Q16" s="4"/>
    </row>
    <row r="17" spans="5:7" x14ac:dyDescent="0.25">
      <c r="F17" s="1" t="s">
        <v>190</v>
      </c>
      <c r="G17" s="1">
        <f>G15/G16</f>
        <v>1.8606412107908283</v>
      </c>
    </row>
    <row r="18" spans="5:7" x14ac:dyDescent="0.25">
      <c r="E18" s="4" t="s">
        <v>114</v>
      </c>
    </row>
    <row r="19" spans="5:7" x14ac:dyDescent="0.25">
      <c r="F19" s="1" t="s">
        <v>115</v>
      </c>
    </row>
    <row r="20" spans="5:7" x14ac:dyDescent="0.25">
      <c r="F20" s="1" t="s">
        <v>117</v>
      </c>
      <c r="G20" s="1">
        <f>FDIST(G17,6,8)</f>
        <v>0.20419452746546868</v>
      </c>
    </row>
    <row r="21" spans="5:7" x14ac:dyDescent="0.25">
      <c r="E21" s="4" t="s">
        <v>118</v>
      </c>
    </row>
    <row r="22" spans="5:7" x14ac:dyDescent="0.25">
      <c r="F22" s="1" t="s">
        <v>191</v>
      </c>
    </row>
    <row r="23" spans="5:7" x14ac:dyDescent="0.25">
      <c r="F23" s="1" t="str">
        <f>IF(G20&lt;0.05,"reject ho","do not reject ho")</f>
        <v>do not reject ho</v>
      </c>
    </row>
    <row r="24" spans="5:7" x14ac:dyDescent="0.25">
      <c r="E24" s="4" t="s">
        <v>166</v>
      </c>
    </row>
    <row r="25" spans="5:7" x14ac:dyDescent="0.25">
      <c r="F25" s="1" t="s">
        <v>192</v>
      </c>
    </row>
    <row r="26" spans="5:7" x14ac:dyDescent="0.25">
      <c r="F26" s="1" t="s">
        <v>193</v>
      </c>
    </row>
    <row r="31" spans="5:7" x14ac:dyDescent="0.25">
      <c r="F3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Sheet17</vt:lpstr>
      <vt:lpstr>Sheet18</vt:lpstr>
      <vt:lpstr>Sheet1</vt:lpstr>
      <vt:lpstr>Sheet20</vt:lpstr>
      <vt:lpstr>Sheet2</vt:lpstr>
      <vt:lpstr>Sheet3</vt:lpstr>
      <vt:lpstr>Sheet4</vt:lpstr>
      <vt:lpstr>Sheet6</vt:lpstr>
      <vt:lpstr>Sheet5</vt:lpstr>
      <vt:lpstr>Sheet12</vt:lpstr>
      <vt:lpstr>Sheet13</vt:lpstr>
      <vt:lpstr>Sheet9</vt:lpstr>
      <vt:lpstr>Sheet14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Ishrar Fatima</dc:creator>
  <cp:lastModifiedBy>Ishrat Fatima</cp:lastModifiedBy>
  <cp:lastPrinted>2015-10-01T10:12:36Z</cp:lastPrinted>
  <dcterms:created xsi:type="dcterms:W3CDTF">2015-09-29T04:15:39Z</dcterms:created>
  <dcterms:modified xsi:type="dcterms:W3CDTF">2020-12-02T05:52:38Z</dcterms:modified>
</cp:coreProperties>
</file>