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 activeTab="3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F25" i="4" s="1"/>
  <c r="F22" i="4"/>
  <c r="F23" i="4" s="1"/>
  <c r="M20" i="4"/>
  <c r="M21" i="4" s="1"/>
  <c r="J20" i="4"/>
  <c r="J21" i="4" s="1"/>
  <c r="M16" i="4"/>
  <c r="M17" i="4" s="1"/>
  <c r="M18" i="4" s="1"/>
  <c r="M19" i="4" s="1"/>
  <c r="J16" i="4"/>
  <c r="J17" i="4" s="1"/>
  <c r="E10" i="4"/>
  <c r="E11" i="4" s="1"/>
  <c r="O5" i="4"/>
  <c r="O4" i="4"/>
  <c r="F83" i="2"/>
  <c r="F82" i="2"/>
  <c r="F81" i="2"/>
  <c r="F80" i="2"/>
  <c r="J18" i="4" l="1"/>
  <c r="J19" i="4" s="1"/>
</calcChain>
</file>

<file path=xl/comments1.xml><?xml version="1.0" encoding="utf-8"?>
<comments xmlns="http://schemas.openxmlformats.org/spreadsheetml/2006/main">
  <authors>
    <author>Ishrar Fatima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Ishrar Fatima: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<sst xmlns="http://schemas.openxmlformats.org/spreadsheetml/2006/main" count="166" uniqueCount="125">
  <si>
    <t>Graphical Representation</t>
  </si>
  <si>
    <t>Bar Charts</t>
  </si>
  <si>
    <t>Simple Bar Chart</t>
  </si>
  <si>
    <t xml:space="preserve">Category </t>
  </si>
  <si>
    <t>Number</t>
  </si>
  <si>
    <t>Advertising</t>
  </si>
  <si>
    <t xml:space="preserve">Baggage </t>
  </si>
  <si>
    <t>Customer service</t>
  </si>
  <si>
    <t>Disability</t>
  </si>
  <si>
    <t>Fares</t>
  </si>
  <si>
    <t>other</t>
  </si>
  <si>
    <t>Multiple Bar Chart</t>
  </si>
  <si>
    <t>Year</t>
  </si>
  <si>
    <t>Area</t>
  </si>
  <si>
    <t>Production</t>
  </si>
  <si>
    <t>1965-66</t>
  </si>
  <si>
    <t>1970-71</t>
  </si>
  <si>
    <t>1975-76</t>
  </si>
  <si>
    <t>Component Bar Chart</t>
  </si>
  <si>
    <t xml:space="preserve">Devision </t>
  </si>
  <si>
    <t>Both genders</t>
  </si>
  <si>
    <t>Male</t>
  </si>
  <si>
    <t>Female</t>
  </si>
  <si>
    <t>Peshawar</t>
  </si>
  <si>
    <t>Rawalpindi</t>
  </si>
  <si>
    <t>Sargodha</t>
  </si>
  <si>
    <t>Lahore</t>
  </si>
  <si>
    <t>Rectangular Component Bar Chart</t>
  </si>
  <si>
    <t>Items Of Expenditure</t>
  </si>
  <si>
    <t>Expenses in Percentages</t>
  </si>
  <si>
    <t xml:space="preserve">Food Articles </t>
  </si>
  <si>
    <t>Clothing</t>
  </si>
  <si>
    <t>Litigation</t>
  </si>
  <si>
    <t>Education</t>
  </si>
  <si>
    <t xml:space="preserve">Rent </t>
  </si>
  <si>
    <t>Miscellaneous</t>
  </si>
  <si>
    <t>Conventional Needs</t>
  </si>
  <si>
    <t>Pie Chart</t>
  </si>
  <si>
    <t>Plans</t>
  </si>
  <si>
    <t>Percentage</t>
  </si>
  <si>
    <t>Not work for pay</t>
  </si>
  <si>
    <t>Start own business</t>
  </si>
  <si>
    <t>Work full time</t>
  </si>
  <si>
    <t>Work part time</t>
  </si>
  <si>
    <t>Don't know</t>
  </si>
  <si>
    <t>Other</t>
  </si>
  <si>
    <t>Frequency Chart</t>
  </si>
  <si>
    <t>Histogram</t>
  </si>
  <si>
    <t>Days to Maturity</t>
  </si>
  <si>
    <t>C.B</t>
  </si>
  <si>
    <t>Frequency</t>
  </si>
  <si>
    <t>30-39</t>
  </si>
  <si>
    <t>29.5-39.5</t>
  </si>
  <si>
    <t>40-49</t>
  </si>
  <si>
    <t>39.5-49.5</t>
  </si>
  <si>
    <t>50-59</t>
  </si>
  <si>
    <t>49.5-59.5</t>
  </si>
  <si>
    <t>60-69</t>
  </si>
  <si>
    <t>59.5-69.5</t>
  </si>
  <si>
    <t>70-79</t>
  </si>
  <si>
    <t>69.5-79.5</t>
  </si>
  <si>
    <t>80-89</t>
  </si>
  <si>
    <t>79.5-89.5</t>
  </si>
  <si>
    <t>90-99</t>
  </si>
  <si>
    <t>89.5-99.5</t>
  </si>
  <si>
    <t>Time Series Plot</t>
  </si>
  <si>
    <t>Historigram</t>
  </si>
  <si>
    <t>Deals</t>
  </si>
  <si>
    <t>Scatter Plot</t>
  </si>
  <si>
    <t>Current</t>
  </si>
  <si>
    <t>New filter</t>
  </si>
  <si>
    <t>Frequency Polygon</t>
  </si>
  <si>
    <t>Mid-Points</t>
  </si>
  <si>
    <t>F</t>
  </si>
  <si>
    <t>64.5-84.5</t>
  </si>
  <si>
    <t>84.5-104.5</t>
  </si>
  <si>
    <t>104.5-124.5</t>
  </si>
  <si>
    <t>124.5-144.5</t>
  </si>
  <si>
    <t>144.5-164.5</t>
  </si>
  <si>
    <t>Ogive Curve</t>
  </si>
  <si>
    <t>U.C.B</t>
  </si>
  <si>
    <t>C.f</t>
  </si>
  <si>
    <t>Regression Analysis</t>
  </si>
  <si>
    <t>X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</si>
  <si>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</si>
  <si>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</si>
  <si>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</si>
  <si>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</si>
  <si>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</si>
  <si>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</si>
  <si>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</si>
  <si>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</si>
  <si>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</si>
  <si>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</si>
  <si>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</si>
  <si>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</si>
  <si>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</si>
  <si>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</si>
  <si>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</si>
  <si>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</si>
  <si>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</si>
  <si>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</si>
  <si>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</si>
  <si>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</si>
  <si>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</si>
  <si>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</si>
  <si>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</si>
  <si>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</si>
  <si>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</si>
  <si>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T test for Independent Sample</t>
  </si>
  <si>
    <t xml:space="preserve">Dynamic </t>
  </si>
  <si>
    <t>Static</t>
  </si>
  <si>
    <t>F-Test Two-Sample for Variances</t>
  </si>
  <si>
    <t>Variable 1</t>
  </si>
  <si>
    <t>Variable 2</t>
  </si>
  <si>
    <t>Mean</t>
  </si>
  <si>
    <t>Variance</t>
  </si>
  <si>
    <t>P value</t>
  </si>
  <si>
    <t>P(F&lt;=f) one-tail</t>
  </si>
  <si>
    <t>F Critical one-tail</t>
  </si>
  <si>
    <t>t-Test: Two-Sample Assuming Unequal Variances</t>
  </si>
  <si>
    <t>1-p value</t>
  </si>
  <si>
    <t>Hypothesized Mean Difference</t>
  </si>
  <si>
    <t>Decision</t>
  </si>
  <si>
    <t>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</si>
</sst>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6" fillId="0" borderId="1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2" xfId="0" applyFill="1" applyBorder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</a:t>
            </a:r>
            <a:r>
              <a:rPr lang="en-US" baseline="0"/>
              <a:t>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Number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[1]Sheet1!$B$5:$B$10</c:f>
              <c:strCache>
                <c:ptCount val="6"/>
                <c:pt idx="0">
                  <c:v>Advertising</c:v>
                </c:pt>
                <c:pt idx="1">
                  <c:v>Baggage </c:v>
                </c:pt>
                <c:pt idx="2">
                  <c:v>Customer service</c:v>
                </c:pt>
                <c:pt idx="3">
                  <c:v>Disability</c:v>
                </c:pt>
                <c:pt idx="4">
                  <c:v>Fares</c:v>
                </c:pt>
                <c:pt idx="5">
                  <c:v>other</c:v>
                </c:pt>
              </c:strCache>
            </c:strRef>
          </c:cat>
          <c:val>
            <c:numRef>
              <c:f>[1]Sheet1!$E$5:$E$10</c:f>
              <c:numCache>
                <c:formatCode>General</c:formatCode>
                <c:ptCount val="6"/>
                <c:pt idx="0">
                  <c:v>68</c:v>
                </c:pt>
                <c:pt idx="1">
                  <c:v>1421</c:v>
                </c:pt>
                <c:pt idx="2">
                  <c:v>1715</c:v>
                </c:pt>
                <c:pt idx="3">
                  <c:v>477</c:v>
                </c:pt>
                <c:pt idx="4">
                  <c:v>523</c:v>
                </c:pt>
                <c:pt idx="5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18009936"/>
        <c:axId val="418012680"/>
      </c:barChart>
      <c:catAx>
        <c:axId val="41800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12680"/>
        <c:crosses val="autoZero"/>
        <c:auto val="1"/>
        <c:lblAlgn val="ctr"/>
        <c:lblOffset val="100"/>
        <c:noMultiLvlLbl val="0"/>
      </c:catAx>
      <c:valAx>
        <c:axId val="41801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0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Ogive Curve</a:t>
            </a:r>
          </a:p>
        </c:rich>
      </c:tx>
      <c:layout>
        <c:manualLayout>
          <c:xMode val="edge"/>
          <c:yMode val="edge"/>
          <c:x val="0.3522500000000000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[1]Sheet2!$E$79:$E$83</c:f>
              <c:numCache>
                <c:formatCode>General</c:formatCode>
                <c:ptCount val="5"/>
                <c:pt idx="0">
                  <c:v>84.5</c:v>
                </c:pt>
                <c:pt idx="1">
                  <c:v>104.5</c:v>
                </c:pt>
                <c:pt idx="2">
                  <c:v>124.5</c:v>
                </c:pt>
                <c:pt idx="3">
                  <c:v>144.5</c:v>
                </c:pt>
                <c:pt idx="4">
                  <c:v>164.5</c:v>
                </c:pt>
              </c:numCache>
            </c:numRef>
          </c:cat>
          <c:val>
            <c:numRef>
              <c:f>[1]Sheet2!$F$79:$F$83</c:f>
              <c:numCache>
                <c:formatCode>General</c:formatCode>
                <c:ptCount val="5"/>
                <c:pt idx="0">
                  <c:v>9</c:v>
                </c:pt>
                <c:pt idx="1">
                  <c:v>19</c:v>
                </c:pt>
                <c:pt idx="2">
                  <c:v>36</c:v>
                </c:pt>
                <c:pt idx="3">
                  <c:v>46</c:v>
                </c:pt>
                <c:pt idx="4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182160"/>
        <c:axId val="409186080"/>
      </c:lineChart>
      <c:catAx>
        <c:axId val="40918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86080"/>
        <c:crosses val="autoZero"/>
        <c:auto val="1"/>
        <c:lblAlgn val="ctr"/>
        <c:lblOffset val="100"/>
        <c:noMultiLvlLbl val="0"/>
      </c:catAx>
      <c:valAx>
        <c:axId val="40918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8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Multiple Bar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Area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[1]Sheet1!$C$19:$C$21</c:f>
              <c:strCache>
                <c:ptCount val="3"/>
                <c:pt idx="0">
                  <c:v>1965-66</c:v>
                </c:pt>
                <c:pt idx="1">
                  <c:v>1970-71</c:v>
                </c:pt>
                <c:pt idx="2">
                  <c:v>1975-76</c:v>
                </c:pt>
              </c:strCache>
            </c:strRef>
          </c:cat>
          <c:val>
            <c:numRef>
              <c:f>[1]Sheet1!$E$19:$E$21</c:f>
              <c:numCache>
                <c:formatCode>General</c:formatCode>
                <c:ptCount val="3"/>
                <c:pt idx="0">
                  <c:v>2866</c:v>
                </c:pt>
                <c:pt idx="1">
                  <c:v>3233</c:v>
                </c:pt>
                <c:pt idx="2">
                  <c:v>3420</c:v>
                </c:pt>
              </c:numCache>
            </c:numRef>
          </c:val>
        </c:ser>
        <c:ser>
          <c:idx val="1"/>
          <c:order val="1"/>
          <c:tx>
            <c:v>Production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[1]Sheet1!$C$19:$C$21</c:f>
              <c:strCache>
                <c:ptCount val="3"/>
                <c:pt idx="0">
                  <c:v>1965-66</c:v>
                </c:pt>
                <c:pt idx="1">
                  <c:v>1970-71</c:v>
                </c:pt>
                <c:pt idx="2">
                  <c:v>1975-76</c:v>
                </c:pt>
              </c:strCache>
            </c:strRef>
          </c:cat>
          <c:val>
            <c:numRef>
              <c:f>[1]Sheet1!$F$19:$F$21</c:f>
              <c:numCache>
                <c:formatCode>General</c:formatCode>
                <c:ptCount val="3"/>
                <c:pt idx="0">
                  <c:v>1588</c:v>
                </c:pt>
                <c:pt idx="1">
                  <c:v>2229</c:v>
                </c:pt>
                <c:pt idx="2">
                  <c:v>1937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18013072"/>
        <c:axId val="418015424"/>
      </c:barChart>
      <c:catAx>
        <c:axId val="41801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15424"/>
        <c:crosses val="autoZero"/>
        <c:auto val="1"/>
        <c:lblAlgn val="ctr"/>
        <c:lblOffset val="100"/>
        <c:noMultiLvlLbl val="0"/>
      </c:catAx>
      <c:valAx>
        <c:axId val="41801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 and Production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1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[1]Sheet1!$F$32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[1]Sheet1!$C$33:$C$36</c:f>
              <c:strCache>
                <c:ptCount val="4"/>
                <c:pt idx="0">
                  <c:v>Peshawar</c:v>
                </c:pt>
                <c:pt idx="1">
                  <c:v>Rawalpindi</c:v>
                </c:pt>
                <c:pt idx="2">
                  <c:v>Sargodha</c:v>
                </c:pt>
                <c:pt idx="3">
                  <c:v>Lahore</c:v>
                </c:pt>
              </c:strCache>
            </c:strRef>
          </c:cat>
          <c:val>
            <c:numRef>
              <c:f>[1]Sheet1!$F$33:$F$36</c:f>
              <c:numCache>
                <c:formatCode>General</c:formatCode>
                <c:ptCount val="4"/>
                <c:pt idx="0">
                  <c:v>33</c:v>
                </c:pt>
                <c:pt idx="1">
                  <c:v>21</c:v>
                </c:pt>
                <c:pt idx="2">
                  <c:v>32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[1]Sheet1!$G$32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[1]Sheet1!$C$33:$C$36</c:f>
              <c:strCache>
                <c:ptCount val="4"/>
                <c:pt idx="0">
                  <c:v>Peshawar</c:v>
                </c:pt>
                <c:pt idx="1">
                  <c:v>Rawalpindi</c:v>
                </c:pt>
                <c:pt idx="2">
                  <c:v>Sargodha</c:v>
                </c:pt>
                <c:pt idx="3">
                  <c:v>Lahore</c:v>
                </c:pt>
              </c:strCache>
            </c:strRef>
          </c:cat>
          <c:val>
            <c:numRef>
              <c:f>[1]Sheet1!$G$33:$G$36</c:f>
              <c:numCache>
                <c:formatCode>General</c:formatCode>
                <c:ptCount val="4"/>
                <c:pt idx="0">
                  <c:v>31</c:v>
                </c:pt>
                <c:pt idx="1">
                  <c:v>19</c:v>
                </c:pt>
                <c:pt idx="2">
                  <c:v>28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18008760"/>
        <c:axId val="418009152"/>
      </c:barChart>
      <c:catAx>
        <c:axId val="41800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09152"/>
        <c:crosses val="autoZero"/>
        <c:auto val="1"/>
        <c:lblAlgn val="ctr"/>
        <c:lblOffset val="100"/>
        <c:noMultiLvlLbl val="0"/>
      </c:catAx>
      <c:valAx>
        <c:axId val="4180091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0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Rectangular Component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[1]Sheet1!$C$47</c:f>
              <c:strCache>
                <c:ptCount val="1"/>
                <c:pt idx="0">
                  <c:v>Food Articles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[1]Sheet1!$E$47:$F$47</c:f>
              <c:numCache>
                <c:formatCode>General</c:formatCode>
                <c:ptCount val="2"/>
                <c:pt idx="0">
                  <c:v>60</c:v>
                </c:pt>
                <c:pt idx="1">
                  <c:v>50</c:v>
                </c:pt>
              </c:numCache>
            </c:numRef>
          </c:val>
        </c:ser>
        <c:ser>
          <c:idx val="1"/>
          <c:order val="1"/>
          <c:tx>
            <c:strRef>
              <c:f>[1]Sheet1!$C$48</c:f>
              <c:strCache>
                <c:ptCount val="1"/>
                <c:pt idx="0">
                  <c:v>Clothing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[1]Sheet1!$E$48:$F$48</c:f>
              <c:numCache>
                <c:formatCode>General</c:formatCode>
                <c:ptCount val="2"/>
                <c:pt idx="0">
                  <c:v>10</c:v>
                </c:pt>
                <c:pt idx="1">
                  <c:v>11.7</c:v>
                </c:pt>
              </c:numCache>
            </c:numRef>
          </c:val>
        </c:ser>
        <c:ser>
          <c:idx val="2"/>
          <c:order val="2"/>
          <c:tx>
            <c:strRef>
              <c:f>[1]Sheet1!$C$49</c:f>
              <c:strCache>
                <c:ptCount val="1"/>
                <c:pt idx="0">
                  <c:v>Litigation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[1]Sheet1!$E$49:$F$49</c:f>
              <c:numCache>
                <c:formatCode>General</c:formatCode>
                <c:ptCount val="2"/>
                <c:pt idx="0">
                  <c:v>5</c:v>
                </c:pt>
                <c:pt idx="1">
                  <c:v>8.3000000000000007</c:v>
                </c:pt>
              </c:numCache>
            </c:numRef>
          </c:val>
        </c:ser>
        <c:ser>
          <c:idx val="3"/>
          <c:order val="3"/>
          <c:tx>
            <c:strRef>
              <c:f>[1]Sheet1!$C$50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[1]Sheet1!$E$50:$F$50</c:f>
              <c:numCache>
                <c:formatCode>General</c:formatCode>
                <c:ptCount val="2"/>
                <c:pt idx="0">
                  <c:v>7.5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[1]Sheet1!$C$51</c:f>
              <c:strCache>
                <c:ptCount val="1"/>
                <c:pt idx="0">
                  <c:v>Rent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[1]Sheet1!$E$51:$F$51</c:f>
              <c:numCache>
                <c:formatCode>General</c:formatCode>
                <c:ptCount val="2"/>
                <c:pt idx="0">
                  <c:v>10</c:v>
                </c:pt>
                <c:pt idx="1">
                  <c:v>13.3</c:v>
                </c:pt>
              </c:numCache>
            </c:numRef>
          </c:val>
        </c:ser>
        <c:ser>
          <c:idx val="5"/>
          <c:order val="5"/>
          <c:tx>
            <c:strRef>
              <c:f>[1]Sheet1!$C$52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[1]Sheet1!$E$52:$F$52</c:f>
              <c:numCache>
                <c:formatCode>General</c:formatCode>
                <c:ptCount val="2"/>
                <c:pt idx="0">
                  <c:v>5</c:v>
                </c:pt>
                <c:pt idx="1">
                  <c:v>6.7</c:v>
                </c:pt>
              </c:numCache>
            </c:numRef>
          </c:val>
        </c:ser>
        <c:ser>
          <c:idx val="6"/>
          <c:order val="6"/>
          <c:tx>
            <c:strRef>
              <c:f>[1]Sheet1!$D$53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[1]Sheet1!$E$53:$F$53</c:f>
              <c:numCache>
                <c:formatCode>General</c:formatCode>
                <c:ptCount val="2"/>
                <c:pt idx="0">
                  <c:v>2.5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010328"/>
        <c:axId val="418010720"/>
      </c:barChart>
      <c:catAx>
        <c:axId val="41801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10720"/>
        <c:crosses val="autoZero"/>
        <c:auto val="1"/>
        <c:lblAlgn val="ctr"/>
        <c:lblOffset val="100"/>
        <c:noMultiLvlLbl val="0"/>
      </c:catAx>
      <c:valAx>
        <c:axId val="4180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1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[1]Sheet2!$D$4:$D$9</c:f>
              <c:numCache>
                <c:formatCode>General</c:formatCode>
                <c:ptCount val="6"/>
                <c:pt idx="0">
                  <c:v>29</c:v>
                </c:pt>
                <c:pt idx="1">
                  <c:v>10</c:v>
                </c:pt>
                <c:pt idx="2">
                  <c:v>7</c:v>
                </c:pt>
                <c:pt idx="3">
                  <c:v>46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[1]Sheet2!$F$17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[1]Sheet2!$D$18:$D$24</c:f>
              <c:strCache>
                <c:ptCount val="7"/>
                <c:pt idx="0">
                  <c:v>29.5-39.5</c:v>
                </c:pt>
                <c:pt idx="1">
                  <c:v>39.5-49.5</c:v>
                </c:pt>
                <c:pt idx="2">
                  <c:v>49.5-59.5</c:v>
                </c:pt>
                <c:pt idx="3">
                  <c:v>59.5-69.5</c:v>
                </c:pt>
                <c:pt idx="4">
                  <c:v>69.5-79.5</c:v>
                </c:pt>
                <c:pt idx="5">
                  <c:v>79.5-89.5</c:v>
                </c:pt>
                <c:pt idx="6">
                  <c:v>89.5-99.5</c:v>
                </c:pt>
              </c:strCache>
            </c:strRef>
          </c:cat>
          <c:val>
            <c:numRef>
              <c:f>[1]Sheet2!$F$18:$F$24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9183336"/>
        <c:axId val="409183728"/>
      </c:barChart>
      <c:catAx>
        <c:axId val="40918333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83728"/>
        <c:crosses val="autoZero"/>
        <c:auto val="1"/>
        <c:lblAlgn val="ctr"/>
        <c:lblOffset val="100"/>
        <c:noMultiLvlLbl val="0"/>
      </c:catAx>
      <c:valAx>
        <c:axId val="409183728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8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Historigram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[1]Sheet2!$B$33:$B$44</c:f>
              <c:numCache>
                <c:formatCode>General</c:formatCod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[1]Sheet2!$C$33:$C$44</c:f>
              <c:numCache>
                <c:formatCode>General</c:formatCode>
                <c:ptCount val="12"/>
                <c:pt idx="0">
                  <c:v>715</c:v>
                </c:pt>
                <c:pt idx="1">
                  <c:v>865</c:v>
                </c:pt>
                <c:pt idx="2">
                  <c:v>708</c:v>
                </c:pt>
                <c:pt idx="3">
                  <c:v>861</c:v>
                </c:pt>
                <c:pt idx="4">
                  <c:v>931</c:v>
                </c:pt>
                <c:pt idx="5">
                  <c:v>939</c:v>
                </c:pt>
                <c:pt idx="6">
                  <c:v>1031</c:v>
                </c:pt>
                <c:pt idx="7">
                  <c:v>893</c:v>
                </c:pt>
                <c:pt idx="8">
                  <c:v>735</c:v>
                </c:pt>
                <c:pt idx="9">
                  <c:v>759</c:v>
                </c:pt>
                <c:pt idx="10">
                  <c:v>1013</c:v>
                </c:pt>
                <c:pt idx="11">
                  <c:v>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84120"/>
        <c:axId val="409193528"/>
      </c:lineChart>
      <c:catAx>
        <c:axId val="40918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93528"/>
        <c:crosses val="autoZero"/>
        <c:auto val="1"/>
        <c:lblAlgn val="ctr"/>
        <c:lblOffset val="100"/>
        <c:noMultiLvlLbl val="0"/>
      </c:catAx>
      <c:valAx>
        <c:axId val="40919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84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[1]Sheet2!$C$49:$C$58</c:f>
              <c:numCache>
                <c:formatCode>General</c:formatCode>
                <c:ptCount val="10"/>
                <c:pt idx="0">
                  <c:v>7.6</c:v>
                </c:pt>
                <c:pt idx="1">
                  <c:v>5.0999999999999996</c:v>
                </c:pt>
                <c:pt idx="2">
                  <c:v>10.4</c:v>
                </c:pt>
                <c:pt idx="3">
                  <c:v>6.9</c:v>
                </c:pt>
                <c:pt idx="4">
                  <c:v>5.6</c:v>
                </c:pt>
                <c:pt idx="5">
                  <c:v>7.9</c:v>
                </c:pt>
                <c:pt idx="6">
                  <c:v>5.4</c:v>
                </c:pt>
                <c:pt idx="7">
                  <c:v>5.7</c:v>
                </c:pt>
                <c:pt idx="8">
                  <c:v>5.5</c:v>
                </c:pt>
                <c:pt idx="9">
                  <c:v>5.3</c:v>
                </c:pt>
              </c:numCache>
            </c:numRef>
          </c:xVal>
          <c:yVal>
            <c:numRef>
              <c:f>[1]Sheet2!$D$49:$D$58</c:f>
              <c:numCache>
                <c:formatCode>General</c:formatCode>
                <c:ptCount val="10"/>
                <c:pt idx="0">
                  <c:v>7.3</c:v>
                </c:pt>
                <c:pt idx="1">
                  <c:v>7.2</c:v>
                </c:pt>
                <c:pt idx="2">
                  <c:v>6.8</c:v>
                </c:pt>
                <c:pt idx="3">
                  <c:v>10.6</c:v>
                </c:pt>
                <c:pt idx="4">
                  <c:v>8.8000000000000007</c:v>
                </c:pt>
                <c:pt idx="5">
                  <c:v>8.6999999999999993</c:v>
                </c:pt>
                <c:pt idx="6">
                  <c:v>5.7</c:v>
                </c:pt>
                <c:pt idx="7">
                  <c:v>8.6999999999999993</c:v>
                </c:pt>
                <c:pt idx="8">
                  <c:v>8.9</c:v>
                </c:pt>
                <c:pt idx="9">
                  <c:v>7.1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187648"/>
        <c:axId val="409184512"/>
      </c:scatterChart>
      <c:valAx>
        <c:axId val="40918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84512"/>
        <c:crosses val="autoZero"/>
        <c:crossBetween val="midCat"/>
      </c:valAx>
      <c:valAx>
        <c:axId val="40918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87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Frequency Polygon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[1]Sheet2!$D$62:$D$66</c:f>
              <c:numCache>
                <c:formatCode>General</c:formatCode>
                <c:ptCount val="5"/>
                <c:pt idx="0">
                  <c:v>74.5</c:v>
                </c:pt>
                <c:pt idx="1">
                  <c:v>94.5</c:v>
                </c:pt>
                <c:pt idx="2">
                  <c:v>114.5</c:v>
                </c:pt>
                <c:pt idx="3">
                  <c:v>134.5</c:v>
                </c:pt>
                <c:pt idx="4">
                  <c:v>154.5</c:v>
                </c:pt>
              </c:numCache>
            </c:numRef>
          </c:cat>
          <c:val>
            <c:numRef>
              <c:f>[1]Sheet2!$E$62:$E$66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409184904"/>
        <c:axId val="409185296"/>
      </c:lineChart>
      <c:catAx>
        <c:axId val="40918490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85296"/>
        <c:crosses val="autoZero"/>
        <c:auto val="1"/>
        <c:lblAlgn val="ctr"/>
        <c:lblOffset val="100"/>
        <c:noMultiLvlLbl val="0"/>
      </c:catAx>
      <c:valAx>
        <c:axId val="40918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8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3</xdr:row>
      <xdr:rowOff>14287</xdr:rowOff>
    </xdr:from>
    <xdr:to>
      <xdr:col>14</xdr:col>
      <xdr:colOff>209550</xdr:colOff>
      <xdr:row>14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16</xdr:row>
      <xdr:rowOff>157162</xdr:rowOff>
    </xdr:from>
    <xdr:to>
      <xdr:col>14</xdr:col>
      <xdr:colOff>352425</xdr:colOff>
      <xdr:row>28</xdr:row>
      <xdr:rowOff>42862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476250</xdr:colOff>
      <xdr:row>29</xdr:row>
      <xdr:rowOff>204787</xdr:rowOff>
    </xdr:from>
    <xdr:to>
      <xdr:col>15</xdr:col>
      <xdr:colOff>171450</xdr:colOff>
      <xdr:row>41</xdr:row>
      <xdr:rowOff>90487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80962</xdr:colOff>
      <xdr:row>43</xdr:row>
      <xdr:rowOff>223837</xdr:rowOff>
    </xdr:from>
    <xdr:to>
      <xdr:col>15</xdr:col>
      <xdr:colOff>385762</xdr:colOff>
      <xdr:row>55</xdr:row>
      <xdr:rowOff>109537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61912</xdr:rowOff>
    </xdr:from>
    <xdr:to>
      <xdr:col>12</xdr:col>
      <xdr:colOff>38100</xdr:colOff>
      <xdr:row>12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15</xdr:row>
      <xdr:rowOff>195262</xdr:rowOff>
    </xdr:from>
    <xdr:to>
      <xdr:col>14</xdr:col>
      <xdr:colOff>257175</xdr:colOff>
      <xdr:row>27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9524</xdr:colOff>
      <xdr:row>32</xdr:row>
      <xdr:rowOff>200024</xdr:rowOff>
    </xdr:from>
    <xdr:to>
      <xdr:col>12</xdr:col>
      <xdr:colOff>304799</xdr:colOff>
      <xdr:row>43</xdr:row>
      <xdr:rowOff>109536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571500</xdr:colOff>
      <xdr:row>47</xdr:row>
      <xdr:rowOff>85725</xdr:rowOff>
    </xdr:from>
    <xdr:to>
      <xdr:col>13</xdr:col>
      <xdr:colOff>19050</xdr:colOff>
      <xdr:row>57</xdr:row>
      <xdr:rowOff>176211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533400</xdr:colOff>
      <xdr:row>59</xdr:row>
      <xdr:rowOff>233362</xdr:rowOff>
    </xdr:from>
    <xdr:to>
      <xdr:col>13</xdr:col>
      <xdr:colOff>228600</xdr:colOff>
      <xdr:row>73</xdr:row>
      <xdr:rowOff>138112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419100</xdr:colOff>
      <xdr:row>75</xdr:row>
      <xdr:rowOff>100012</xdr:rowOff>
    </xdr:from>
    <xdr:to>
      <xdr:col>14</xdr:col>
      <xdr:colOff>114300</xdr:colOff>
      <xdr:row>88</xdr:row>
      <xdr:rowOff>176212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0.88125</cdr:x>
      <cdr:y>0.27604</cdr:y>
    </cdr:from>
    <cdr:to>
      <cdr:x>0.88333</cdr:x>
      <cdr:y>0.91493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029075" y="757238"/>
          <a:ext cx="9525" cy="1752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/Project/3rd%20Semester/Proj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6"/>
      <sheetName val="Sheet17"/>
      <sheetName val="Sheet18"/>
      <sheetName val="Sheet1"/>
      <sheetName val="Sheet2"/>
      <sheetName val="Sheet3"/>
      <sheetName val="Sheet4"/>
      <sheetName val="Sheet6"/>
      <sheetName val="Sheet5"/>
      <sheetName val="Sheet7"/>
      <sheetName val="Sheet8"/>
      <sheetName val="Sheet10"/>
      <sheetName val="Sheet11"/>
      <sheetName val="Sheet12"/>
      <sheetName val="Sheet13"/>
      <sheetName val="Sheet14"/>
      <sheetName val="Sheet15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Advertising</v>
          </cell>
          <cell r="E5">
            <v>68</v>
          </cell>
        </row>
        <row r="6">
          <cell r="B6" t="str">
            <v xml:space="preserve">Baggage </v>
          </cell>
          <cell r="E6">
            <v>1421</v>
          </cell>
        </row>
        <row r="7">
          <cell r="B7" t="str">
            <v>Customer service</v>
          </cell>
          <cell r="E7">
            <v>1715</v>
          </cell>
        </row>
        <row r="8">
          <cell r="B8" t="str">
            <v>Disability</v>
          </cell>
          <cell r="E8">
            <v>477</v>
          </cell>
        </row>
        <row r="9">
          <cell r="B9" t="str">
            <v>Fares</v>
          </cell>
          <cell r="E9">
            <v>523</v>
          </cell>
        </row>
        <row r="10">
          <cell r="B10" t="str">
            <v>other</v>
          </cell>
          <cell r="E10">
            <v>322</v>
          </cell>
        </row>
        <row r="19">
          <cell r="C19" t="str">
            <v>1965-66</v>
          </cell>
          <cell r="E19">
            <v>2866</v>
          </cell>
          <cell r="F19">
            <v>1588</v>
          </cell>
        </row>
        <row r="20">
          <cell r="C20" t="str">
            <v>1970-71</v>
          </cell>
          <cell r="E20">
            <v>3233</v>
          </cell>
          <cell r="F20">
            <v>2229</v>
          </cell>
        </row>
        <row r="21">
          <cell r="C21" t="str">
            <v>1975-76</v>
          </cell>
          <cell r="E21">
            <v>3420</v>
          </cell>
          <cell r="F21">
            <v>1937</v>
          </cell>
        </row>
        <row r="32">
          <cell r="F32" t="str">
            <v>Male</v>
          </cell>
          <cell r="G32" t="str">
            <v>Female</v>
          </cell>
        </row>
        <row r="33">
          <cell r="C33" t="str">
            <v>Peshawar</v>
          </cell>
          <cell r="F33">
            <v>33</v>
          </cell>
          <cell r="G33">
            <v>31</v>
          </cell>
        </row>
        <row r="34">
          <cell r="C34" t="str">
            <v>Rawalpindi</v>
          </cell>
          <cell r="F34">
            <v>21</v>
          </cell>
          <cell r="G34">
            <v>19</v>
          </cell>
        </row>
        <row r="35">
          <cell r="C35" t="str">
            <v>Sargodha</v>
          </cell>
          <cell r="F35">
            <v>32</v>
          </cell>
          <cell r="G35">
            <v>28</v>
          </cell>
        </row>
        <row r="36">
          <cell r="C36" t="str">
            <v>Lahore</v>
          </cell>
          <cell r="F36">
            <v>35</v>
          </cell>
          <cell r="G36">
            <v>30</v>
          </cell>
        </row>
        <row r="47">
          <cell r="C47" t="str">
            <v xml:space="preserve">Food Articles </v>
          </cell>
          <cell r="E47">
            <v>60</v>
          </cell>
          <cell r="F47">
            <v>50</v>
          </cell>
        </row>
        <row r="48">
          <cell r="C48" t="str">
            <v>Clothing</v>
          </cell>
          <cell r="E48">
            <v>10</v>
          </cell>
          <cell r="F48">
            <v>11.7</v>
          </cell>
        </row>
        <row r="49">
          <cell r="C49" t="str">
            <v>Litigation</v>
          </cell>
          <cell r="E49">
            <v>5</v>
          </cell>
          <cell r="F49">
            <v>8.3000000000000007</v>
          </cell>
        </row>
        <row r="50">
          <cell r="C50" t="str">
            <v>Education</v>
          </cell>
          <cell r="E50">
            <v>7.5</v>
          </cell>
          <cell r="F50">
            <v>5</v>
          </cell>
        </row>
        <row r="51">
          <cell r="C51" t="str">
            <v xml:space="preserve">Rent </v>
          </cell>
          <cell r="E51">
            <v>10</v>
          </cell>
          <cell r="F51">
            <v>13.3</v>
          </cell>
        </row>
        <row r="52">
          <cell r="C52" t="str">
            <v>Miscellaneous</v>
          </cell>
          <cell r="E52">
            <v>5</v>
          </cell>
          <cell r="F52">
            <v>6.7</v>
          </cell>
        </row>
        <row r="53">
          <cell r="E53">
            <v>2.5</v>
          </cell>
          <cell r="F53">
            <v>5</v>
          </cell>
        </row>
      </sheetData>
      <sheetData sheetId="4">
        <row r="4">
          <cell r="D4">
            <v>29</v>
          </cell>
        </row>
        <row r="5">
          <cell r="D5">
            <v>10</v>
          </cell>
        </row>
        <row r="6">
          <cell r="D6">
            <v>7</v>
          </cell>
        </row>
        <row r="7">
          <cell r="D7">
            <v>46</v>
          </cell>
        </row>
        <row r="8">
          <cell r="D8">
            <v>3</v>
          </cell>
        </row>
        <row r="9">
          <cell r="D9">
            <v>5</v>
          </cell>
        </row>
        <row r="17">
          <cell r="F17" t="str">
            <v>Frequency</v>
          </cell>
        </row>
        <row r="18">
          <cell r="D18" t="str">
            <v>29.5-39.5</v>
          </cell>
          <cell r="F18">
            <v>3</v>
          </cell>
        </row>
        <row r="19">
          <cell r="D19" t="str">
            <v>39.5-49.5</v>
          </cell>
          <cell r="F19">
            <v>1</v>
          </cell>
        </row>
        <row r="20">
          <cell r="D20" t="str">
            <v>49.5-59.5</v>
          </cell>
          <cell r="F20">
            <v>8</v>
          </cell>
        </row>
        <row r="21">
          <cell r="D21" t="str">
            <v>59.5-69.5</v>
          </cell>
          <cell r="F21">
            <v>10</v>
          </cell>
        </row>
        <row r="22">
          <cell r="D22" t="str">
            <v>69.5-79.5</v>
          </cell>
          <cell r="F22">
            <v>7</v>
          </cell>
        </row>
        <row r="23">
          <cell r="D23" t="str">
            <v>79.5-89.5</v>
          </cell>
          <cell r="F23">
            <v>7</v>
          </cell>
        </row>
        <row r="24">
          <cell r="D24" t="str">
            <v>89.5-99.5</v>
          </cell>
          <cell r="F24">
            <v>4</v>
          </cell>
        </row>
        <row r="33">
          <cell r="B33">
            <v>1995</v>
          </cell>
          <cell r="C33">
            <v>715</v>
          </cell>
        </row>
        <row r="34">
          <cell r="B34">
            <v>1996</v>
          </cell>
          <cell r="C34">
            <v>865</v>
          </cell>
        </row>
        <row r="35">
          <cell r="B35">
            <v>1997</v>
          </cell>
          <cell r="C35">
            <v>708</v>
          </cell>
        </row>
        <row r="36">
          <cell r="B36">
            <v>1998</v>
          </cell>
          <cell r="C36">
            <v>861</v>
          </cell>
        </row>
        <row r="37">
          <cell r="B37">
            <v>1999</v>
          </cell>
          <cell r="C37">
            <v>931</v>
          </cell>
        </row>
        <row r="38">
          <cell r="B38">
            <v>2000</v>
          </cell>
          <cell r="C38">
            <v>939</v>
          </cell>
        </row>
        <row r="39">
          <cell r="B39">
            <v>2001</v>
          </cell>
          <cell r="C39">
            <v>1031</v>
          </cell>
        </row>
        <row r="40">
          <cell r="B40">
            <v>2002</v>
          </cell>
          <cell r="C40">
            <v>893</v>
          </cell>
        </row>
        <row r="41">
          <cell r="B41">
            <v>2003</v>
          </cell>
          <cell r="C41">
            <v>735</v>
          </cell>
        </row>
        <row r="42">
          <cell r="B42">
            <v>2004</v>
          </cell>
          <cell r="C42">
            <v>759</v>
          </cell>
        </row>
        <row r="43">
          <cell r="B43">
            <v>2005</v>
          </cell>
          <cell r="C43">
            <v>1013</v>
          </cell>
        </row>
        <row r="44">
          <cell r="B44">
            <v>2006</v>
          </cell>
          <cell r="C44">
            <v>622</v>
          </cell>
        </row>
        <row r="49">
          <cell r="C49">
            <v>7.6</v>
          </cell>
          <cell r="D49">
            <v>7.3</v>
          </cell>
        </row>
        <row r="50">
          <cell r="C50">
            <v>5.0999999999999996</v>
          </cell>
          <cell r="D50">
            <v>7.2</v>
          </cell>
        </row>
        <row r="51">
          <cell r="C51">
            <v>10.4</v>
          </cell>
          <cell r="D51">
            <v>6.8</v>
          </cell>
        </row>
        <row r="52">
          <cell r="C52">
            <v>6.9</v>
          </cell>
          <cell r="D52">
            <v>10.6</v>
          </cell>
        </row>
        <row r="53">
          <cell r="C53">
            <v>5.6</v>
          </cell>
          <cell r="D53">
            <v>8.8000000000000007</v>
          </cell>
        </row>
        <row r="54">
          <cell r="C54">
            <v>7.9</v>
          </cell>
          <cell r="D54">
            <v>8.6999999999999993</v>
          </cell>
        </row>
        <row r="55">
          <cell r="C55">
            <v>5.4</v>
          </cell>
          <cell r="D55">
            <v>5.7</v>
          </cell>
        </row>
        <row r="56">
          <cell r="C56">
            <v>5.7</v>
          </cell>
          <cell r="D56">
            <v>8.6999999999999993</v>
          </cell>
        </row>
        <row r="57">
          <cell r="C57">
            <v>5.5</v>
          </cell>
          <cell r="D57">
            <v>8.9</v>
          </cell>
        </row>
        <row r="58">
          <cell r="C58">
            <v>5.3</v>
          </cell>
          <cell r="D58">
            <v>7.1</v>
          </cell>
        </row>
        <row r="62">
          <cell r="D62">
            <v>74.5</v>
          </cell>
          <cell r="E62">
            <v>9</v>
          </cell>
        </row>
        <row r="63">
          <cell r="D63">
            <v>94.5</v>
          </cell>
          <cell r="E63">
            <v>10</v>
          </cell>
        </row>
        <row r="64">
          <cell r="D64">
            <v>114.5</v>
          </cell>
          <cell r="E64">
            <v>17</v>
          </cell>
        </row>
        <row r="65">
          <cell r="D65">
            <v>134.5</v>
          </cell>
          <cell r="E65">
            <v>10</v>
          </cell>
        </row>
        <row r="66">
          <cell r="D66">
            <v>154.5</v>
          </cell>
          <cell r="E66">
            <v>5</v>
          </cell>
        </row>
        <row r="79">
          <cell r="E79">
            <v>84.5</v>
          </cell>
          <cell r="F79">
            <v>9</v>
          </cell>
        </row>
        <row r="80">
          <cell r="E80">
            <v>104.5</v>
          </cell>
          <cell r="F80">
            <v>19</v>
          </cell>
        </row>
        <row r="81">
          <cell r="E81">
            <v>124.5</v>
          </cell>
          <cell r="F81">
            <v>36</v>
          </cell>
        </row>
        <row r="82">
          <cell r="E82">
            <v>144.5</v>
          </cell>
          <cell r="F82">
            <v>46</v>
          </cell>
        </row>
        <row r="83">
          <cell r="E83">
            <v>164.5</v>
          </cell>
          <cell r="F83">
            <v>51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53"/>
  <sheetViews>
    <sheetView workbookViewId="0">
      <selection sqref="A1:XFD1048576"/>
    </sheetView>
  </sheetViews>
  <sheetFormatPr defaultRowHeight="15.75" x14ac:dyDescent="0.25"/>
  <cols>
    <col min="1" max="16384" width="9.140625" style="1"/>
  </cols>
  <sheetData>
    <row r="1" spans="2:7" ht="21" x14ac:dyDescent="0.35">
      <c r="E1" s="2" t="s">
        <v>0</v>
      </c>
      <c r="F1" s="2"/>
      <c r="G1" s="2"/>
    </row>
    <row r="2" spans="2:7" ht="21" x14ac:dyDescent="0.35">
      <c r="E2" s="2" t="s">
        <v>1</v>
      </c>
      <c r="F2" s="2"/>
      <c r="G2" s="2"/>
    </row>
    <row r="3" spans="2:7" ht="18.75" x14ac:dyDescent="0.3">
      <c r="B3" s="3" t="s">
        <v>2</v>
      </c>
      <c r="C3" s="3"/>
      <c r="E3" s="4"/>
    </row>
    <row r="4" spans="2:7" x14ac:dyDescent="0.25">
      <c r="B4" s="1" t="s">
        <v>3</v>
      </c>
      <c r="D4" s="5"/>
      <c r="E4" s="1" t="s">
        <v>4</v>
      </c>
    </row>
    <row r="5" spans="2:7" x14ac:dyDescent="0.25">
      <c r="B5" s="1" t="s">
        <v>5</v>
      </c>
      <c r="E5" s="1">
        <v>68</v>
      </c>
    </row>
    <row r="6" spans="2:7" x14ac:dyDescent="0.25">
      <c r="B6" s="1" t="s">
        <v>6</v>
      </c>
      <c r="E6" s="1">
        <v>1421</v>
      </c>
    </row>
    <row r="7" spans="2:7" x14ac:dyDescent="0.25">
      <c r="B7" s="1" t="s">
        <v>7</v>
      </c>
      <c r="E7" s="1">
        <v>1715</v>
      </c>
    </row>
    <row r="8" spans="2:7" x14ac:dyDescent="0.25">
      <c r="B8" s="1" t="s">
        <v>8</v>
      </c>
      <c r="E8" s="1">
        <v>477</v>
      </c>
    </row>
    <row r="9" spans="2:7" x14ac:dyDescent="0.25">
      <c r="B9" s="1" t="s">
        <v>9</v>
      </c>
      <c r="E9" s="1">
        <v>523</v>
      </c>
    </row>
    <row r="10" spans="2:7" x14ac:dyDescent="0.25">
      <c r="B10" s="1" t="s">
        <v>10</v>
      </c>
      <c r="E10" s="1">
        <v>322</v>
      </c>
    </row>
    <row r="17" spans="3:7" ht="18.75" x14ac:dyDescent="0.3">
      <c r="C17" s="3"/>
      <c r="D17" s="3" t="s">
        <v>11</v>
      </c>
      <c r="E17" s="3"/>
    </row>
    <row r="18" spans="3:7" x14ac:dyDescent="0.25">
      <c r="C18" s="1" t="s">
        <v>12</v>
      </c>
      <c r="E18" s="1" t="s">
        <v>13</v>
      </c>
      <c r="F18" s="1" t="s">
        <v>14</v>
      </c>
    </row>
    <row r="19" spans="3:7" x14ac:dyDescent="0.25">
      <c r="C19" s="1" t="s">
        <v>15</v>
      </c>
      <c r="E19" s="1">
        <v>2866</v>
      </c>
      <c r="F19" s="1">
        <v>1588</v>
      </c>
    </row>
    <row r="20" spans="3:7" x14ac:dyDescent="0.25">
      <c r="C20" s="1" t="s">
        <v>16</v>
      </c>
      <c r="E20" s="1">
        <v>3233</v>
      </c>
      <c r="F20" s="1">
        <v>2229</v>
      </c>
    </row>
    <row r="21" spans="3:7" x14ac:dyDescent="0.25">
      <c r="C21" s="1" t="s">
        <v>17</v>
      </c>
      <c r="E21" s="1">
        <v>3420</v>
      </c>
      <c r="F21" s="1">
        <v>1937</v>
      </c>
    </row>
    <row r="30" spans="3:7" ht="18.75" x14ac:dyDescent="0.3">
      <c r="C30" s="3"/>
      <c r="D30" s="3"/>
      <c r="E30" s="3"/>
      <c r="F30" s="3"/>
    </row>
    <row r="31" spans="3:7" ht="18.75" x14ac:dyDescent="0.3">
      <c r="C31" s="3"/>
      <c r="D31" s="3" t="s">
        <v>18</v>
      </c>
      <c r="E31" s="3"/>
      <c r="F31" s="3"/>
    </row>
    <row r="32" spans="3:7" x14ac:dyDescent="0.25">
      <c r="C32" s="1" t="s">
        <v>19</v>
      </c>
      <c r="E32" s="1" t="s">
        <v>20</v>
      </c>
      <c r="F32" s="1" t="s">
        <v>21</v>
      </c>
      <c r="G32" s="1" t="s">
        <v>22</v>
      </c>
    </row>
    <row r="33" spans="3:7" x14ac:dyDescent="0.25">
      <c r="C33" s="1" t="s">
        <v>23</v>
      </c>
      <c r="E33" s="1">
        <v>64</v>
      </c>
      <c r="F33" s="1">
        <v>33</v>
      </c>
      <c r="G33" s="1">
        <v>31</v>
      </c>
    </row>
    <row r="34" spans="3:7" x14ac:dyDescent="0.25">
      <c r="C34" s="1" t="s">
        <v>24</v>
      </c>
      <c r="E34" s="1">
        <v>40</v>
      </c>
      <c r="F34" s="1">
        <v>21</v>
      </c>
      <c r="G34" s="1">
        <v>19</v>
      </c>
    </row>
    <row r="35" spans="3:7" x14ac:dyDescent="0.25">
      <c r="C35" s="1" t="s">
        <v>25</v>
      </c>
      <c r="E35" s="1">
        <v>60</v>
      </c>
      <c r="F35" s="1">
        <v>32</v>
      </c>
      <c r="G35" s="1">
        <v>28</v>
      </c>
    </row>
    <row r="36" spans="3:7" x14ac:dyDescent="0.25">
      <c r="C36" s="1" t="s">
        <v>26</v>
      </c>
      <c r="E36" s="1">
        <v>65</v>
      </c>
      <c r="F36" s="1">
        <v>35</v>
      </c>
      <c r="G36" s="1">
        <v>30</v>
      </c>
    </row>
    <row r="45" spans="3:7" ht="18.75" x14ac:dyDescent="0.3">
      <c r="C45" s="3"/>
      <c r="D45" s="3" t="s">
        <v>27</v>
      </c>
      <c r="E45" s="3"/>
      <c r="F45" s="3"/>
      <c r="G45" s="3"/>
    </row>
    <row r="46" spans="3:7" x14ac:dyDescent="0.25">
      <c r="C46" s="1" t="s">
        <v>28</v>
      </c>
      <c r="F46" s="1" t="s">
        <v>29</v>
      </c>
    </row>
    <row r="47" spans="3:7" x14ac:dyDescent="0.25">
      <c r="C47" s="1" t="s">
        <v>30</v>
      </c>
      <c r="E47" s="1">
        <v>60</v>
      </c>
      <c r="F47" s="1">
        <v>50</v>
      </c>
    </row>
    <row r="48" spans="3:7" x14ac:dyDescent="0.25">
      <c r="C48" s="1" t="s">
        <v>31</v>
      </c>
      <c r="E48" s="1">
        <v>10</v>
      </c>
      <c r="F48" s="1">
        <v>11.7</v>
      </c>
    </row>
    <row r="49" spans="3:6" x14ac:dyDescent="0.25">
      <c r="C49" s="1" t="s">
        <v>32</v>
      </c>
      <c r="E49" s="1">
        <v>5</v>
      </c>
      <c r="F49" s="1">
        <v>8.3000000000000007</v>
      </c>
    </row>
    <row r="50" spans="3:6" x14ac:dyDescent="0.25">
      <c r="C50" s="1" t="s">
        <v>33</v>
      </c>
      <c r="E50" s="1">
        <v>7.5</v>
      </c>
      <c r="F50" s="1">
        <v>5</v>
      </c>
    </row>
    <row r="51" spans="3:6" x14ac:dyDescent="0.25">
      <c r="C51" s="1" t="s">
        <v>34</v>
      </c>
      <c r="E51" s="1">
        <v>10</v>
      </c>
      <c r="F51" s="1">
        <v>13.3</v>
      </c>
    </row>
    <row r="52" spans="3:6" x14ac:dyDescent="0.25">
      <c r="C52" s="1" t="s">
        <v>35</v>
      </c>
      <c r="E52" s="1">
        <v>5</v>
      </c>
      <c r="F52" s="1">
        <v>6.7</v>
      </c>
    </row>
    <row r="53" spans="3:6" x14ac:dyDescent="0.25">
      <c r="C53" s="1" t="s">
        <v>36</v>
      </c>
      <c r="E53" s="1">
        <v>2.5</v>
      </c>
      <c r="F53" s="1">
        <v>5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3"/>
  <sheetViews>
    <sheetView workbookViewId="0">
      <selection sqref="A1:XFD1048576"/>
    </sheetView>
  </sheetViews>
  <sheetFormatPr defaultRowHeight="15.75" x14ac:dyDescent="0.25"/>
  <cols>
    <col min="1" max="16384" width="9.140625" style="4"/>
  </cols>
  <sheetData>
    <row r="2" spans="2:4" ht="18.75" x14ac:dyDescent="0.3">
      <c r="B2" s="6"/>
      <c r="C2" s="6" t="s">
        <v>37</v>
      </c>
      <c r="D2" s="6"/>
    </row>
    <row r="3" spans="2:4" x14ac:dyDescent="0.25">
      <c r="B3" s="4" t="s">
        <v>38</v>
      </c>
      <c r="D3" s="4" t="s">
        <v>39</v>
      </c>
    </row>
    <row r="4" spans="2:4" x14ac:dyDescent="0.25">
      <c r="B4" s="4" t="s">
        <v>40</v>
      </c>
      <c r="D4" s="4">
        <v>29</v>
      </c>
    </row>
    <row r="5" spans="2:4" x14ac:dyDescent="0.25">
      <c r="B5" s="4" t="s">
        <v>41</v>
      </c>
      <c r="D5" s="4">
        <v>10</v>
      </c>
    </row>
    <row r="6" spans="2:4" x14ac:dyDescent="0.25">
      <c r="B6" s="4" t="s">
        <v>42</v>
      </c>
      <c r="D6" s="4">
        <v>7</v>
      </c>
    </row>
    <row r="7" spans="2:4" x14ac:dyDescent="0.25">
      <c r="B7" s="4" t="s">
        <v>43</v>
      </c>
      <c r="D7" s="4">
        <v>46</v>
      </c>
    </row>
    <row r="8" spans="2:4" x14ac:dyDescent="0.25">
      <c r="B8" s="4" t="s">
        <v>44</v>
      </c>
      <c r="D8" s="4">
        <v>3</v>
      </c>
    </row>
    <row r="9" spans="2:4" x14ac:dyDescent="0.25">
      <c r="B9" s="4" t="s">
        <v>45</v>
      </c>
      <c r="D9" s="4">
        <v>5</v>
      </c>
    </row>
    <row r="15" spans="2:4" ht="18.75" x14ac:dyDescent="0.3">
      <c r="B15" s="6"/>
      <c r="C15" s="6" t="s">
        <v>46</v>
      </c>
      <c r="D15" s="6"/>
    </row>
    <row r="16" spans="2:4" ht="18.75" x14ac:dyDescent="0.3">
      <c r="B16" s="6"/>
      <c r="C16" s="6" t="s">
        <v>47</v>
      </c>
      <c r="D16" s="6"/>
    </row>
    <row r="17" spans="2:6" x14ac:dyDescent="0.25">
      <c r="B17" s="4" t="s">
        <v>48</v>
      </c>
      <c r="D17" s="4" t="s">
        <v>49</v>
      </c>
      <c r="F17" s="4" t="s">
        <v>50</v>
      </c>
    </row>
    <row r="18" spans="2:6" x14ac:dyDescent="0.25">
      <c r="B18" s="4" t="s">
        <v>51</v>
      </c>
      <c r="D18" s="4" t="s">
        <v>52</v>
      </c>
      <c r="F18" s="4">
        <v>3</v>
      </c>
    </row>
    <row r="19" spans="2:6" x14ac:dyDescent="0.25">
      <c r="B19" s="4" t="s">
        <v>53</v>
      </c>
      <c r="D19" s="4" t="s">
        <v>54</v>
      </c>
      <c r="F19" s="4">
        <v>1</v>
      </c>
    </row>
    <row r="20" spans="2:6" x14ac:dyDescent="0.25">
      <c r="B20" s="4" t="s">
        <v>55</v>
      </c>
      <c r="D20" s="4" t="s">
        <v>56</v>
      </c>
      <c r="F20" s="4">
        <v>8</v>
      </c>
    </row>
    <row r="21" spans="2:6" x14ac:dyDescent="0.25">
      <c r="B21" s="4" t="s">
        <v>57</v>
      </c>
      <c r="D21" s="4" t="s">
        <v>58</v>
      </c>
      <c r="F21" s="4">
        <v>10</v>
      </c>
    </row>
    <row r="22" spans="2:6" x14ac:dyDescent="0.25">
      <c r="B22" s="4" t="s">
        <v>59</v>
      </c>
      <c r="D22" s="4" t="s">
        <v>60</v>
      </c>
      <c r="F22" s="4">
        <v>7</v>
      </c>
    </row>
    <row r="23" spans="2:6" x14ac:dyDescent="0.25">
      <c r="B23" s="4" t="s">
        <v>61</v>
      </c>
      <c r="D23" s="4" t="s">
        <v>62</v>
      </c>
      <c r="F23" s="4">
        <v>7</v>
      </c>
    </row>
    <row r="24" spans="2:6" x14ac:dyDescent="0.25">
      <c r="B24" s="4" t="s">
        <v>63</v>
      </c>
      <c r="D24" s="4" t="s">
        <v>64</v>
      </c>
      <c r="F24" s="4">
        <v>4</v>
      </c>
    </row>
    <row r="30" spans="2:6" ht="18.75" x14ac:dyDescent="0.3">
      <c r="B30" s="6"/>
      <c r="C30" s="6" t="s">
        <v>65</v>
      </c>
      <c r="D30" s="6"/>
    </row>
    <row r="31" spans="2:6" ht="18.75" x14ac:dyDescent="0.3">
      <c r="B31" s="6"/>
      <c r="C31" s="6" t="s">
        <v>66</v>
      </c>
      <c r="D31" s="6"/>
    </row>
    <row r="32" spans="2:6" x14ac:dyDescent="0.25">
      <c r="B32" s="4" t="s">
        <v>12</v>
      </c>
      <c r="C32" s="4" t="s">
        <v>67</v>
      </c>
    </row>
    <row r="33" spans="2:4" x14ac:dyDescent="0.25">
      <c r="B33" s="4">
        <v>1995</v>
      </c>
      <c r="C33" s="4">
        <v>715</v>
      </c>
    </row>
    <row r="34" spans="2:4" x14ac:dyDescent="0.25">
      <c r="B34" s="4">
        <v>1996</v>
      </c>
      <c r="C34" s="4">
        <v>865</v>
      </c>
    </row>
    <row r="35" spans="2:4" x14ac:dyDescent="0.25">
      <c r="B35" s="4">
        <v>1997</v>
      </c>
      <c r="C35" s="4">
        <v>708</v>
      </c>
    </row>
    <row r="36" spans="2:4" x14ac:dyDescent="0.25">
      <c r="B36" s="4">
        <v>1998</v>
      </c>
      <c r="C36" s="4">
        <v>861</v>
      </c>
    </row>
    <row r="37" spans="2:4" x14ac:dyDescent="0.25">
      <c r="B37" s="4">
        <v>1999</v>
      </c>
      <c r="C37" s="4">
        <v>931</v>
      </c>
    </row>
    <row r="38" spans="2:4" x14ac:dyDescent="0.25">
      <c r="B38" s="4">
        <v>2000</v>
      </c>
      <c r="C38" s="4">
        <v>939</v>
      </c>
    </row>
    <row r="39" spans="2:4" x14ac:dyDescent="0.25">
      <c r="B39" s="4">
        <v>2001</v>
      </c>
      <c r="C39" s="4">
        <v>1031</v>
      </c>
    </row>
    <row r="40" spans="2:4" x14ac:dyDescent="0.25">
      <c r="B40" s="4">
        <v>2002</v>
      </c>
      <c r="C40" s="4">
        <v>893</v>
      </c>
    </row>
    <row r="41" spans="2:4" x14ac:dyDescent="0.25">
      <c r="B41" s="4">
        <v>2003</v>
      </c>
      <c r="C41" s="4">
        <v>735</v>
      </c>
    </row>
    <row r="42" spans="2:4" x14ac:dyDescent="0.25">
      <c r="B42" s="4">
        <v>2004</v>
      </c>
      <c r="C42" s="4">
        <v>759</v>
      </c>
    </row>
    <row r="43" spans="2:4" x14ac:dyDescent="0.25">
      <c r="B43" s="4">
        <v>2005</v>
      </c>
      <c r="C43" s="4">
        <v>1013</v>
      </c>
    </row>
    <row r="44" spans="2:4" x14ac:dyDescent="0.25">
      <c r="B44" s="4">
        <v>2006</v>
      </c>
      <c r="C44" s="4">
        <v>622</v>
      </c>
    </row>
    <row r="47" spans="2:4" ht="18.75" x14ac:dyDescent="0.3">
      <c r="B47" s="6"/>
      <c r="C47" s="6" t="s">
        <v>68</v>
      </c>
      <c r="D47" s="6"/>
    </row>
    <row r="48" spans="2:4" x14ac:dyDescent="0.25">
      <c r="B48" s="4" t="s">
        <v>4</v>
      </c>
      <c r="C48" s="4" t="s">
        <v>69</v>
      </c>
      <c r="D48" s="4" t="s">
        <v>70</v>
      </c>
    </row>
    <row r="49" spans="2:5" x14ac:dyDescent="0.25">
      <c r="B49" s="4">
        <v>1</v>
      </c>
      <c r="C49" s="4">
        <v>7.6</v>
      </c>
      <c r="D49" s="4">
        <v>7.3</v>
      </c>
    </row>
    <row r="50" spans="2:5" x14ac:dyDescent="0.25">
      <c r="B50" s="4">
        <v>2</v>
      </c>
      <c r="C50" s="4">
        <v>5.0999999999999996</v>
      </c>
      <c r="D50" s="4">
        <v>7.2</v>
      </c>
    </row>
    <row r="51" spans="2:5" x14ac:dyDescent="0.25">
      <c r="B51" s="4">
        <v>3</v>
      </c>
      <c r="C51" s="4">
        <v>10.4</v>
      </c>
      <c r="D51" s="4">
        <v>6.8</v>
      </c>
    </row>
    <row r="52" spans="2:5" x14ac:dyDescent="0.25">
      <c r="B52" s="4">
        <v>4</v>
      </c>
      <c r="C52" s="4">
        <v>6.9</v>
      </c>
      <c r="D52" s="4">
        <v>10.6</v>
      </c>
    </row>
    <row r="53" spans="2:5" x14ac:dyDescent="0.25">
      <c r="B53" s="4">
        <v>5</v>
      </c>
      <c r="C53" s="4">
        <v>5.6</v>
      </c>
      <c r="D53" s="4">
        <v>8.8000000000000007</v>
      </c>
    </row>
    <row r="54" spans="2:5" x14ac:dyDescent="0.25">
      <c r="B54" s="4">
        <v>6</v>
      </c>
      <c r="C54" s="4">
        <v>7.9</v>
      </c>
      <c r="D54" s="4">
        <v>8.6999999999999993</v>
      </c>
    </row>
    <row r="55" spans="2:5" x14ac:dyDescent="0.25">
      <c r="B55" s="4">
        <v>7</v>
      </c>
      <c r="C55" s="4">
        <v>5.4</v>
      </c>
      <c r="D55" s="4">
        <v>5.7</v>
      </c>
    </row>
    <row r="56" spans="2:5" x14ac:dyDescent="0.25">
      <c r="B56" s="4">
        <v>8</v>
      </c>
      <c r="C56" s="4">
        <v>5.7</v>
      </c>
      <c r="D56" s="4">
        <v>8.6999999999999993</v>
      </c>
    </row>
    <row r="57" spans="2:5" x14ac:dyDescent="0.25">
      <c r="B57" s="4">
        <v>9</v>
      </c>
      <c r="C57" s="4">
        <v>5.5</v>
      </c>
      <c r="D57" s="4">
        <v>8.9</v>
      </c>
    </row>
    <row r="58" spans="2:5" x14ac:dyDescent="0.25">
      <c r="B58" s="4">
        <v>10</v>
      </c>
      <c r="C58" s="4">
        <v>5.3</v>
      </c>
      <c r="D58" s="4">
        <v>7.1</v>
      </c>
    </row>
    <row r="60" spans="2:5" ht="18.75" x14ac:dyDescent="0.3">
      <c r="C60" s="6" t="s">
        <v>71</v>
      </c>
    </row>
    <row r="61" spans="2:5" x14ac:dyDescent="0.25">
      <c r="B61" s="4" t="s">
        <v>49</v>
      </c>
      <c r="D61" s="4" t="s">
        <v>72</v>
      </c>
      <c r="E61" s="4" t="s">
        <v>73</v>
      </c>
    </row>
    <row r="62" spans="2:5" x14ac:dyDescent="0.25">
      <c r="B62" s="4" t="s">
        <v>74</v>
      </c>
      <c r="D62" s="4">
        <v>74.5</v>
      </c>
      <c r="E62" s="4">
        <v>9</v>
      </c>
    </row>
    <row r="63" spans="2:5" x14ac:dyDescent="0.25">
      <c r="B63" s="4" t="s">
        <v>75</v>
      </c>
      <c r="D63" s="4">
        <v>94.5</v>
      </c>
      <c r="E63" s="4">
        <v>10</v>
      </c>
    </row>
    <row r="64" spans="2:5" x14ac:dyDescent="0.25">
      <c r="B64" s="4" t="s">
        <v>76</v>
      </c>
      <c r="D64" s="4">
        <v>114.5</v>
      </c>
      <c r="E64" s="4">
        <v>17</v>
      </c>
    </row>
    <row r="65" spans="2:6" x14ac:dyDescent="0.25">
      <c r="B65" s="4" t="s">
        <v>77</v>
      </c>
      <c r="D65" s="4">
        <v>134.5</v>
      </c>
      <c r="E65" s="4">
        <v>10</v>
      </c>
    </row>
    <row r="66" spans="2:6" x14ac:dyDescent="0.25">
      <c r="B66" s="4" t="s">
        <v>78</v>
      </c>
      <c r="D66" s="4">
        <v>154.5</v>
      </c>
      <c r="E66" s="4">
        <v>5</v>
      </c>
    </row>
    <row r="77" spans="2:6" ht="21" x14ac:dyDescent="0.35">
      <c r="C77" s="7" t="s">
        <v>79</v>
      </c>
    </row>
    <row r="78" spans="2:6" x14ac:dyDescent="0.25">
      <c r="B78" s="4" t="s">
        <v>49</v>
      </c>
      <c r="D78" s="4" t="s">
        <v>73</v>
      </c>
      <c r="E78" s="4" t="s">
        <v>80</v>
      </c>
      <c r="F78" s="4" t="s">
        <v>81</v>
      </c>
    </row>
    <row r="79" spans="2:6" x14ac:dyDescent="0.25">
      <c r="B79" s="4" t="s">
        <v>74</v>
      </c>
      <c r="D79" s="4">
        <v>9</v>
      </c>
      <c r="E79" s="4">
        <v>84.5</v>
      </c>
      <c r="F79" s="4">
        <v>9</v>
      </c>
    </row>
    <row r="80" spans="2:6" x14ac:dyDescent="0.25">
      <c r="B80" s="4" t="s">
        <v>75</v>
      </c>
      <c r="D80" s="4">
        <v>10</v>
      </c>
      <c r="E80" s="4">
        <v>104.5</v>
      </c>
      <c r="F80" s="4">
        <f>9+10</f>
        <v>19</v>
      </c>
    </row>
    <row r="81" spans="2:6" x14ac:dyDescent="0.25">
      <c r="B81" s="4" t="s">
        <v>76</v>
      </c>
      <c r="D81" s="4">
        <v>17</v>
      </c>
      <c r="E81" s="4">
        <v>124.5</v>
      </c>
      <c r="F81" s="4">
        <f>19+17</f>
        <v>36</v>
      </c>
    </row>
    <row r="82" spans="2:6" x14ac:dyDescent="0.25">
      <c r="B82" s="4" t="s">
        <v>77</v>
      </c>
      <c r="D82" s="4">
        <v>10</v>
      </c>
      <c r="E82" s="4">
        <v>144.5</v>
      </c>
      <c r="F82" s="4">
        <f>36+10</f>
        <v>46</v>
      </c>
    </row>
    <row r="83" spans="2:6" x14ac:dyDescent="0.25">
      <c r="B83" s="4" t="s">
        <v>78</v>
      </c>
      <c r="D83" s="4">
        <v>5</v>
      </c>
      <c r="E83" s="4">
        <v>164.5</v>
      </c>
      <c r="F83" s="4">
        <f>46+5</f>
        <v>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9"/>
    </sheetView>
  </sheetViews>
  <sheetFormatPr defaultRowHeight="15" x14ac:dyDescent="0.25"/>
  <sheetData>
    <row r="1" spans="1:13" ht="21" x14ac:dyDescent="0.35">
      <c r="A1" s="1"/>
      <c r="B1" s="1"/>
      <c r="C1" s="2" t="s">
        <v>82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1" t="s">
        <v>83</v>
      </c>
      <c r="B2" s="1" t="s">
        <v>84</v>
      </c>
      <c r="C2" s="1"/>
      <c r="D2" t="s">
        <v>85</v>
      </c>
      <c r="M2" s="1"/>
    </row>
    <row r="3" spans="1:13" ht="16.5" thickBot="1" x14ac:dyDescent="0.3">
      <c r="A3" s="1">
        <v>5</v>
      </c>
      <c r="B3" s="1">
        <v>11</v>
      </c>
      <c r="C3" s="1"/>
      <c r="M3" s="1"/>
    </row>
    <row r="4" spans="1:13" ht="15.75" x14ac:dyDescent="0.25">
      <c r="A4" s="1">
        <v>12</v>
      </c>
      <c r="B4" s="1">
        <v>16</v>
      </c>
      <c r="C4" s="1"/>
      <c r="D4" s="8" t="s">
        <v>86</v>
      </c>
      <c r="E4" s="8"/>
      <c r="M4" s="1"/>
    </row>
    <row r="5" spans="1:13" ht="15.75" x14ac:dyDescent="0.25">
      <c r="A5" s="1">
        <v>4</v>
      </c>
      <c r="B5" s="1">
        <v>15</v>
      </c>
      <c r="C5" s="1"/>
      <c r="D5" s="9" t="s">
        <v>87</v>
      </c>
      <c r="E5" s="9">
        <v>0.85244739901200794</v>
      </c>
      <c r="M5" s="1"/>
    </row>
    <row r="6" spans="1:13" ht="15.75" x14ac:dyDescent="0.25">
      <c r="A6" s="1">
        <v>16</v>
      </c>
      <c r="B6" s="1">
        <v>20</v>
      </c>
      <c r="C6" s="1"/>
      <c r="D6" s="9" t="s">
        <v>88</v>
      </c>
      <c r="E6" s="9">
        <v>0.72666656808233754</v>
      </c>
      <c r="M6" s="1"/>
    </row>
    <row r="7" spans="1:13" ht="15.75" x14ac:dyDescent="0.25">
      <c r="A7" s="1">
        <v>18</v>
      </c>
      <c r="B7" s="1">
        <v>17</v>
      </c>
      <c r="C7" s="1"/>
      <c r="D7" s="9" t="s">
        <v>89</v>
      </c>
      <c r="E7" s="9">
        <v>0.68761893495124293</v>
      </c>
      <c r="M7" s="1"/>
    </row>
    <row r="8" spans="1:13" ht="15.75" x14ac:dyDescent="0.25">
      <c r="A8" s="1">
        <v>21</v>
      </c>
      <c r="B8" s="1">
        <v>19</v>
      </c>
      <c r="C8" s="1"/>
      <c r="D8" s="9" t="s">
        <v>90</v>
      </c>
      <c r="E8" s="9">
        <v>2.4838530622226735</v>
      </c>
      <c r="M8" s="1"/>
    </row>
    <row r="9" spans="1:13" ht="16.5" thickBot="1" x14ac:dyDescent="0.3">
      <c r="A9" s="1">
        <v>22</v>
      </c>
      <c r="B9" s="1">
        <v>25</v>
      </c>
      <c r="C9" s="1"/>
      <c r="D9" s="10" t="s">
        <v>91</v>
      </c>
      <c r="E9" s="10">
        <v>9</v>
      </c>
      <c r="M9" s="1"/>
    </row>
    <row r="10" spans="1:13" ht="15.75" x14ac:dyDescent="0.25">
      <c r="A10" s="1">
        <v>23</v>
      </c>
      <c r="B10" s="1">
        <v>24</v>
      </c>
      <c r="C10" s="1"/>
      <c r="M10" s="1"/>
    </row>
    <row r="11" spans="1:13" ht="16.5" thickBot="1" x14ac:dyDescent="0.3">
      <c r="A11" s="1">
        <v>25</v>
      </c>
      <c r="B11" s="1">
        <v>21</v>
      </c>
      <c r="C11" s="1"/>
      <c r="D11" t="s">
        <v>92</v>
      </c>
      <c r="M11" s="1"/>
    </row>
    <row r="12" spans="1:13" ht="15.75" x14ac:dyDescent="0.25">
      <c r="A12" s="1"/>
      <c r="B12" s="1"/>
      <c r="C12" s="1"/>
      <c r="D12" s="11"/>
      <c r="E12" s="11" t="s">
        <v>93</v>
      </c>
      <c r="F12" s="11" t="s">
        <v>94</v>
      </c>
      <c r="G12" s="11" t="s">
        <v>95</v>
      </c>
      <c r="H12" s="11" t="s">
        <v>73</v>
      </c>
      <c r="I12" s="11" t="s">
        <v>96</v>
      </c>
      <c r="M12" s="1"/>
    </row>
    <row r="13" spans="1:13" ht="15.75" x14ac:dyDescent="0.25">
      <c r="A13" s="1"/>
      <c r="B13" s="1"/>
      <c r="C13" s="1"/>
      <c r="D13" s="9" t="s">
        <v>97</v>
      </c>
      <c r="E13" s="9">
        <v>1</v>
      </c>
      <c r="F13" s="9">
        <v>114.81331775700933</v>
      </c>
      <c r="G13" s="9">
        <v>114.81331775700933</v>
      </c>
      <c r="H13" s="9">
        <v>18.609746860781534</v>
      </c>
      <c r="I13" s="9">
        <v>3.5062912333964874E-3</v>
      </c>
      <c r="M13" s="1"/>
    </row>
    <row r="14" spans="1:13" ht="15.75" x14ac:dyDescent="0.25">
      <c r="A14" s="1"/>
      <c r="B14" s="1"/>
      <c r="C14" s="1"/>
      <c r="D14" s="9" t="s">
        <v>98</v>
      </c>
      <c r="E14" s="9">
        <v>7</v>
      </c>
      <c r="F14" s="9">
        <v>43.18668224299067</v>
      </c>
      <c r="G14" s="9">
        <v>6.1695260347129528</v>
      </c>
      <c r="H14" s="9"/>
      <c r="I14" s="9"/>
      <c r="M14" s="1"/>
    </row>
    <row r="15" spans="1:13" ht="16.5" thickBot="1" x14ac:dyDescent="0.3">
      <c r="A15" s="1"/>
      <c r="B15" s="1"/>
      <c r="C15" s="1"/>
      <c r="D15" s="10" t="s">
        <v>99</v>
      </c>
      <c r="E15" s="10">
        <v>8</v>
      </c>
      <c r="F15" s="10">
        <v>158</v>
      </c>
      <c r="G15" s="10"/>
      <c r="H15" s="10"/>
      <c r="I15" s="10"/>
      <c r="M15" s="1"/>
    </row>
    <row r="16" spans="1:13" ht="16.5" thickBot="1" x14ac:dyDescent="0.3">
      <c r="A16" s="1"/>
      <c r="B16" s="1"/>
      <c r="C16" s="1"/>
      <c r="M16" s="1"/>
    </row>
    <row r="17" spans="1:13" ht="15.75" x14ac:dyDescent="0.25">
      <c r="A17" s="1"/>
      <c r="B17" s="1"/>
      <c r="C17" s="1"/>
      <c r="D17" s="11"/>
      <c r="E17" s="11" t="s">
        <v>100</v>
      </c>
      <c r="F17" s="11" t="s">
        <v>90</v>
      </c>
      <c r="G17" s="11" t="s">
        <v>101</v>
      </c>
      <c r="H17" s="11" t="s">
        <v>102</v>
      </c>
      <c r="I17" s="11" t="s">
        <v>103</v>
      </c>
      <c r="J17" s="11" t="s">
        <v>104</v>
      </c>
      <c r="K17" s="11" t="s">
        <v>105</v>
      </c>
      <c r="L17" s="11" t="s">
        <v>106</v>
      </c>
      <c r="M17" s="1"/>
    </row>
    <row r="18" spans="1:13" ht="15.75" x14ac:dyDescent="0.25">
      <c r="A18" s="1"/>
      <c r="B18" s="1"/>
      <c r="C18" s="1"/>
      <c r="D18" s="12" t="s">
        <v>107</v>
      </c>
      <c r="E18" s="12">
        <v>10.695794392523364</v>
      </c>
      <c r="F18" s="12">
        <v>2.0247378994289673</v>
      </c>
      <c r="G18" s="12">
        <v>5.2825575080803677</v>
      </c>
      <c r="H18" s="12">
        <v>1.1448630884314842E-3</v>
      </c>
      <c r="I18" s="9">
        <v>5.9080500524145947</v>
      </c>
      <c r="J18" s="9">
        <v>15.483538732632134</v>
      </c>
      <c r="K18" s="9">
        <v>5.9080500524145947</v>
      </c>
      <c r="L18" s="9">
        <v>15.483538732632134</v>
      </c>
      <c r="M18" s="1"/>
    </row>
    <row r="19" spans="1:13" ht="16.5" thickBot="1" x14ac:dyDescent="0.3">
      <c r="A19" s="1"/>
      <c r="B19" s="1"/>
      <c r="C19" s="1"/>
      <c r="D19" s="13" t="s">
        <v>108</v>
      </c>
      <c r="E19" s="13">
        <v>0.49135514018691606</v>
      </c>
      <c r="F19" s="13">
        <v>0.1139004056596952</v>
      </c>
      <c r="G19" s="13">
        <v>4.313901582185383</v>
      </c>
      <c r="H19" s="13">
        <v>3.5062912333964739E-3</v>
      </c>
      <c r="I19" s="10">
        <v>0.22202347869774469</v>
      </c>
      <c r="J19" s="10">
        <v>0.76068680167608749</v>
      </c>
      <c r="K19" s="10">
        <v>0.22202347869774469</v>
      </c>
      <c r="L19" s="10">
        <v>0.76068680167608749</v>
      </c>
      <c r="M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XFD1048576"/>
    </sheetView>
  </sheetViews>
  <sheetFormatPr defaultRowHeight="15" x14ac:dyDescent="0.25"/>
  <cols>
    <col min="1" max="4" width="9.140625" style="14"/>
    <col min="5" max="5" width="21.140625" style="14" customWidth="1"/>
    <col min="6" max="10" width="9.140625" style="14"/>
    <col min="11" max="11" width="16.5703125" style="14" customWidth="1"/>
    <col min="12" max="16384" width="9.140625" style="14"/>
  </cols>
  <sheetData>
    <row r="1" spans="1:15" ht="18.75" x14ac:dyDescent="0.3">
      <c r="D1" s="15" t="s">
        <v>109</v>
      </c>
      <c r="E1" s="15"/>
      <c r="F1" s="15"/>
      <c r="G1" s="15"/>
    </row>
    <row r="2" spans="1:15" ht="15.75" x14ac:dyDescent="0.25">
      <c r="A2" s="16" t="s">
        <v>110</v>
      </c>
      <c r="B2" s="16" t="s">
        <v>111</v>
      </c>
      <c r="C2" s="16"/>
      <c r="D2" s="16" t="s">
        <v>112</v>
      </c>
      <c r="E2" s="16"/>
      <c r="F2" s="16"/>
      <c r="G2" s="16"/>
      <c r="H2" s="16"/>
      <c r="I2" s="17"/>
      <c r="J2" s="17"/>
      <c r="K2" t="s">
        <v>112</v>
      </c>
      <c r="L2"/>
      <c r="M2"/>
      <c r="N2" s="16"/>
    </row>
    <row r="3" spans="1:15" ht="16.5" thickBot="1" x14ac:dyDescent="0.3">
      <c r="A3" s="16">
        <v>370</v>
      </c>
      <c r="B3" s="16">
        <v>430</v>
      </c>
      <c r="C3" s="16"/>
      <c r="D3" s="16"/>
      <c r="E3" s="16"/>
      <c r="F3" s="16"/>
      <c r="G3" s="16"/>
      <c r="H3" s="16"/>
      <c r="I3" s="17"/>
      <c r="J3" s="17"/>
      <c r="K3"/>
      <c r="L3"/>
      <c r="M3"/>
      <c r="N3" s="16"/>
    </row>
    <row r="4" spans="1:15" ht="15.75" x14ac:dyDescent="0.25">
      <c r="A4" s="16">
        <v>360</v>
      </c>
      <c r="B4" s="16">
        <v>445</v>
      </c>
      <c r="C4" s="16"/>
      <c r="D4" s="18"/>
      <c r="E4" s="18" t="s">
        <v>110</v>
      </c>
      <c r="F4" s="18" t="s">
        <v>111</v>
      </c>
      <c r="G4" s="16"/>
      <c r="H4" s="16"/>
      <c r="I4" s="19"/>
      <c r="J4" s="19"/>
      <c r="K4" s="11"/>
      <c r="L4" s="11" t="s">
        <v>113</v>
      </c>
      <c r="M4" s="11" t="s">
        <v>114</v>
      </c>
      <c r="N4" s="16"/>
      <c r="O4" s="14">
        <f>FDIST(E9,E8,F8)</f>
        <v>4.4475728823640343E-2</v>
      </c>
    </row>
    <row r="5" spans="1:15" ht="15.75" x14ac:dyDescent="0.25">
      <c r="A5" s="16">
        <v>510</v>
      </c>
      <c r="B5" s="16">
        <v>455</v>
      </c>
      <c r="C5" s="16"/>
      <c r="D5" s="20" t="s">
        <v>115</v>
      </c>
      <c r="E5" s="20">
        <v>394.64285714285717</v>
      </c>
      <c r="F5" s="20">
        <v>468.33333333333331</v>
      </c>
      <c r="G5" s="16"/>
      <c r="H5" s="16"/>
      <c r="I5" s="9"/>
      <c r="J5" s="9"/>
      <c r="K5" s="9" t="s">
        <v>115</v>
      </c>
      <c r="L5" s="9">
        <v>394.64285714285717</v>
      </c>
      <c r="M5" s="9">
        <v>468.33333333333331</v>
      </c>
      <c r="N5" s="16"/>
      <c r="O5" s="14">
        <f>FINV(0.05,E8,F8)</f>
        <v>4.6552254857354178</v>
      </c>
    </row>
    <row r="6" spans="1:15" ht="15.75" x14ac:dyDescent="0.25">
      <c r="A6" s="16">
        <v>445</v>
      </c>
      <c r="B6" s="16">
        <v>455</v>
      </c>
      <c r="C6" s="16"/>
      <c r="D6" s="20" t="s">
        <v>116</v>
      </c>
      <c r="E6" s="20">
        <v>7182.5549450549297</v>
      </c>
      <c r="F6" s="20">
        <v>1456.6666666666667</v>
      </c>
      <c r="G6" s="16"/>
      <c r="H6" s="16"/>
      <c r="I6" s="9"/>
      <c r="J6" s="9"/>
      <c r="K6" s="9" t="s">
        <v>116</v>
      </c>
      <c r="L6" s="9">
        <v>7182.5549450549297</v>
      </c>
      <c r="M6" s="9">
        <v>1456.6666666666667</v>
      </c>
      <c r="N6" s="16"/>
    </row>
    <row r="7" spans="1:15" ht="15.75" x14ac:dyDescent="0.25">
      <c r="A7" s="16">
        <v>295</v>
      </c>
      <c r="B7" s="16">
        <v>490</v>
      </c>
      <c r="C7" s="16"/>
      <c r="D7" s="20" t="s">
        <v>91</v>
      </c>
      <c r="E7" s="20">
        <v>14</v>
      </c>
      <c r="F7" s="20">
        <v>6</v>
      </c>
      <c r="G7" s="16"/>
      <c r="H7" s="16"/>
      <c r="I7" s="9"/>
      <c r="J7" s="9"/>
      <c r="K7" s="9" t="s">
        <v>91</v>
      </c>
      <c r="L7" s="9">
        <v>14</v>
      </c>
      <c r="M7" s="9">
        <v>6</v>
      </c>
      <c r="N7" s="16"/>
    </row>
    <row r="8" spans="1:15" ht="15.75" x14ac:dyDescent="0.25">
      <c r="A8" s="16">
        <v>315</v>
      </c>
      <c r="B8" s="16">
        <v>535</v>
      </c>
      <c r="C8" s="16"/>
      <c r="D8" s="20" t="s">
        <v>93</v>
      </c>
      <c r="E8" s="20">
        <v>13</v>
      </c>
      <c r="F8" s="20">
        <v>5</v>
      </c>
      <c r="G8" s="16"/>
      <c r="H8" s="16"/>
      <c r="I8" s="9"/>
      <c r="J8" s="9"/>
      <c r="K8" s="9" t="s">
        <v>93</v>
      </c>
      <c r="L8" s="9">
        <v>13</v>
      </c>
      <c r="M8" s="9">
        <v>5</v>
      </c>
      <c r="N8" s="16"/>
    </row>
    <row r="9" spans="1:15" ht="15.75" x14ac:dyDescent="0.25">
      <c r="A9" s="16">
        <v>490</v>
      </c>
      <c r="B9" s="16"/>
      <c r="C9" s="16"/>
      <c r="D9" s="20" t="s">
        <v>73</v>
      </c>
      <c r="E9" s="20">
        <v>4.9308157517539559</v>
      </c>
      <c r="F9" s="20"/>
      <c r="G9" s="16"/>
      <c r="H9" s="16"/>
      <c r="I9" s="9"/>
      <c r="J9" s="9"/>
      <c r="K9" s="9" t="s">
        <v>73</v>
      </c>
      <c r="L9" s="9">
        <v>4.9308157517539559</v>
      </c>
      <c r="M9" s="9"/>
      <c r="N9" s="16"/>
    </row>
    <row r="10" spans="1:15" ht="15.75" x14ac:dyDescent="0.25">
      <c r="A10" s="16">
        <v>345</v>
      </c>
      <c r="B10" s="16"/>
      <c r="C10" s="16"/>
      <c r="D10" s="20" t="s">
        <v>117</v>
      </c>
      <c r="E10" s="20">
        <f>FDIST(E9,E8,F8)</f>
        <v>4.4475728823640343E-2</v>
      </c>
      <c r="F10" s="20"/>
      <c r="G10" s="16"/>
      <c r="H10" s="16"/>
      <c r="I10" s="9"/>
      <c r="J10" s="9"/>
      <c r="K10" s="9" t="s">
        <v>118</v>
      </c>
      <c r="L10" s="9">
        <v>4.4475728823640343E-2</v>
      </c>
      <c r="M10" s="9"/>
      <c r="N10" s="16"/>
    </row>
    <row r="11" spans="1:15" ht="16.5" thickBot="1" x14ac:dyDescent="0.3">
      <c r="A11" s="16">
        <v>450</v>
      </c>
      <c r="B11" s="16"/>
      <c r="C11" s="16"/>
      <c r="D11" s="21"/>
      <c r="E11" s="21" t="str">
        <f>IF(E10&lt;0.05,"reject ho","do not reject")</f>
        <v>reject ho</v>
      </c>
      <c r="F11" s="21"/>
      <c r="G11" s="16"/>
      <c r="H11" s="16"/>
      <c r="I11" s="9"/>
      <c r="J11" s="9"/>
      <c r="K11" s="10" t="s">
        <v>119</v>
      </c>
      <c r="L11" s="10">
        <v>4.6552254857354178</v>
      </c>
      <c r="M11" s="10"/>
      <c r="N11" s="16"/>
    </row>
    <row r="12" spans="1:15" ht="15.75" x14ac:dyDescent="0.25">
      <c r="A12" s="16">
        <v>505</v>
      </c>
      <c r="B12" s="16"/>
      <c r="C12" s="16"/>
      <c r="D12" s="16"/>
      <c r="E12" s="16"/>
      <c r="F12" s="16"/>
      <c r="G12" s="16"/>
      <c r="H12" s="16"/>
      <c r="I12" s="9"/>
      <c r="J12" s="9"/>
      <c r="K12" s="9"/>
      <c r="L12" s="9"/>
      <c r="M12" s="16"/>
      <c r="N12" s="16"/>
    </row>
    <row r="13" spans="1:15" ht="15.75" x14ac:dyDescent="0.25">
      <c r="A13" s="16">
        <v>335</v>
      </c>
      <c r="B13" s="16"/>
      <c r="C13" s="16"/>
      <c r="D13" s="16"/>
      <c r="E13" s="16" t="s">
        <v>120</v>
      </c>
      <c r="F13" s="16"/>
      <c r="G13" s="16"/>
      <c r="H13" s="16"/>
      <c r="I13" s="9"/>
      <c r="J13" s="9"/>
      <c r="K13" s="9"/>
      <c r="L13" s="9"/>
      <c r="M13" s="16"/>
      <c r="N13" s="16"/>
    </row>
    <row r="14" spans="1:15" ht="16.5" thickBot="1" x14ac:dyDescent="0.3">
      <c r="A14" s="16">
        <v>280</v>
      </c>
      <c r="B14" s="16"/>
      <c r="C14" s="16"/>
      <c r="D14" s="16"/>
      <c r="E14" s="16"/>
      <c r="F14" s="16"/>
      <c r="G14" s="16"/>
      <c r="H14" s="16"/>
      <c r="I14" s="9"/>
      <c r="J14" s="9"/>
      <c r="K14" s="9"/>
      <c r="L14" s="9"/>
      <c r="M14" s="16"/>
      <c r="N14" s="16"/>
    </row>
    <row r="15" spans="1:15" ht="15.75" x14ac:dyDescent="0.25">
      <c r="A15" s="16">
        <v>325</v>
      </c>
      <c r="B15" s="16"/>
      <c r="C15" s="16"/>
      <c r="D15" s="16"/>
      <c r="E15" s="18"/>
      <c r="F15" s="18" t="s">
        <v>110</v>
      </c>
      <c r="G15" s="18" t="s">
        <v>111</v>
      </c>
      <c r="H15" s="16"/>
      <c r="I15" s="9"/>
      <c r="J15" s="9"/>
      <c r="K15" s="9"/>
      <c r="L15" s="9"/>
      <c r="M15" s="16"/>
      <c r="N15" s="16"/>
    </row>
    <row r="16" spans="1:15" ht="15.75" x14ac:dyDescent="0.25">
      <c r="A16" s="16">
        <v>500</v>
      </c>
      <c r="B16" s="16"/>
      <c r="C16" s="16"/>
      <c r="D16" s="16"/>
      <c r="E16" s="20" t="s">
        <v>115</v>
      </c>
      <c r="F16" s="20">
        <v>394.64285714285717</v>
      </c>
      <c r="G16" s="20">
        <v>468.33333333333331</v>
      </c>
      <c r="H16" s="16"/>
      <c r="I16" s="16" t="s">
        <v>117</v>
      </c>
      <c r="J16" s="16">
        <f>TDIST(2.68042,F20,1)</f>
        <v>7.6365834657774459E-3</v>
      </c>
      <c r="K16" s="16"/>
      <c r="L16" s="16" t="s">
        <v>117</v>
      </c>
      <c r="M16" s="16">
        <f>TDIST(2.68042,F20,1)</f>
        <v>7.6365834657774459E-3</v>
      </c>
      <c r="N16" s="16"/>
    </row>
    <row r="17" spans="1:14" ht="15.75" x14ac:dyDescent="0.25">
      <c r="A17" s="16"/>
      <c r="B17" s="16"/>
      <c r="C17" s="16"/>
      <c r="D17" s="16"/>
      <c r="E17" s="20" t="s">
        <v>116</v>
      </c>
      <c r="F17" s="20">
        <v>7182.5549450549297</v>
      </c>
      <c r="G17" s="20">
        <v>1456.6666666666667</v>
      </c>
      <c r="H17" s="16"/>
      <c r="I17" s="16" t="s">
        <v>121</v>
      </c>
      <c r="J17" s="16">
        <f>1-J16</f>
        <v>0.99236341653422255</v>
      </c>
      <c r="K17" s="16"/>
      <c r="L17" s="16" t="s">
        <v>121</v>
      </c>
      <c r="M17" s="16">
        <f>1-M16</f>
        <v>0.99236341653422255</v>
      </c>
      <c r="N17" s="16"/>
    </row>
    <row r="18" spans="1:14" ht="15.75" x14ac:dyDescent="0.25">
      <c r="A18" s="16"/>
      <c r="B18" s="16"/>
      <c r="C18" s="16"/>
      <c r="D18" s="16"/>
      <c r="E18" s="20" t="s">
        <v>91</v>
      </c>
      <c r="F18" s="20">
        <v>14</v>
      </c>
      <c r="G18" s="20">
        <v>6</v>
      </c>
      <c r="H18" s="16"/>
      <c r="I18" s="16"/>
      <c r="J18" s="16">
        <f>IF(F21&lt;0,J16,J17)</f>
        <v>7.6365834657774459E-3</v>
      </c>
      <c r="K18" s="16"/>
      <c r="L18" s="16"/>
      <c r="M18" s="16">
        <f>IF(F21&gt;0,M16,M17)</f>
        <v>0.99236341653422255</v>
      </c>
      <c r="N18" s="16"/>
    </row>
    <row r="19" spans="1:14" ht="15.75" x14ac:dyDescent="0.25">
      <c r="A19" s="16"/>
      <c r="B19" s="16"/>
      <c r="C19" s="16"/>
      <c r="D19" s="16"/>
      <c r="E19" s="20" t="s">
        <v>122</v>
      </c>
      <c r="F19" s="20">
        <v>0</v>
      </c>
      <c r="G19" s="20"/>
      <c r="H19" s="16"/>
      <c r="I19" s="16" t="s">
        <v>123</v>
      </c>
      <c r="J19" s="16" t="str">
        <f>IF(J18&lt;0.05,"reject ho","do not reject")</f>
        <v>reject ho</v>
      </c>
      <c r="K19" s="16"/>
      <c r="L19" s="16" t="s">
        <v>123</v>
      </c>
      <c r="M19" s="16" t="str">
        <f>IF(M18&lt;0.05,"reject ho","do not reject")</f>
        <v>do not reject</v>
      </c>
      <c r="N19" s="16"/>
    </row>
    <row r="20" spans="1:14" ht="15.75" x14ac:dyDescent="0.25">
      <c r="A20" s="16"/>
      <c r="B20" s="16"/>
      <c r="C20" s="16"/>
      <c r="D20" s="16"/>
      <c r="E20" s="20" t="s">
        <v>93</v>
      </c>
      <c r="F20" s="20">
        <v>18</v>
      </c>
      <c r="G20" s="20"/>
      <c r="H20" s="16"/>
      <c r="I20" s="16" t="s">
        <v>124</v>
      </c>
      <c r="J20" s="16">
        <f>-TINV(2*0.05,F20)</f>
        <v>-1.7340636066175394</v>
      </c>
      <c r="K20" s="16"/>
      <c r="L20" s="16" t="s">
        <v>124</v>
      </c>
      <c r="M20" s="16">
        <f>TINV(2*0.05,F20)</f>
        <v>1.7340636066175394</v>
      </c>
      <c r="N20" s="16"/>
    </row>
    <row r="21" spans="1:14" ht="15.75" x14ac:dyDescent="0.25">
      <c r="A21" s="16"/>
      <c r="B21" s="16"/>
      <c r="C21" s="16"/>
      <c r="D21" s="16"/>
      <c r="E21" s="20" t="s">
        <v>101</v>
      </c>
      <c r="F21" s="20">
        <v>-2.6804204042395701</v>
      </c>
      <c r="G21" s="20"/>
      <c r="H21" s="16"/>
      <c r="I21" s="16" t="s">
        <v>123</v>
      </c>
      <c r="J21" s="16" t="str">
        <f>IF(F21&lt;J20,"reject ho","do not reject")</f>
        <v>reject ho</v>
      </c>
      <c r="K21" s="16"/>
      <c r="L21" s="16" t="s">
        <v>123</v>
      </c>
      <c r="M21" s="16" t="str">
        <f>IF(F21&gt;M20,"reject ho","do not reject")</f>
        <v>do not reject</v>
      </c>
      <c r="N21" s="16"/>
    </row>
    <row r="22" spans="1:14" ht="15.75" x14ac:dyDescent="0.25">
      <c r="A22" s="16"/>
      <c r="B22" s="16"/>
      <c r="C22" s="16"/>
      <c r="D22" s="16"/>
      <c r="E22" s="20" t="s">
        <v>117</v>
      </c>
      <c r="F22" s="20">
        <f>TDIST(2.68042,F20,2)</f>
        <v>1.5273166931554892E-2</v>
      </c>
      <c r="G22" s="20"/>
      <c r="H22" s="16"/>
      <c r="I22" s="16"/>
      <c r="J22" s="16"/>
      <c r="K22" s="16"/>
      <c r="L22" s="16"/>
      <c r="M22" s="16"/>
      <c r="N22" s="16"/>
    </row>
    <row r="23" spans="1:14" ht="15.75" x14ac:dyDescent="0.25">
      <c r="A23" s="16"/>
      <c r="B23" s="16"/>
      <c r="C23" s="16"/>
      <c r="D23" s="16"/>
      <c r="E23" s="20" t="s">
        <v>123</v>
      </c>
      <c r="F23" s="20" t="str">
        <f>IF(F22&lt;0.05,"reject ho","do not reject")</f>
        <v>reject ho</v>
      </c>
      <c r="G23" s="20"/>
      <c r="H23" s="16"/>
      <c r="I23" s="16"/>
      <c r="J23" s="16"/>
      <c r="K23" s="16"/>
      <c r="L23" s="16"/>
      <c r="M23" s="16"/>
      <c r="N23" s="16"/>
    </row>
    <row r="24" spans="1:14" ht="15.75" x14ac:dyDescent="0.25">
      <c r="A24" s="16"/>
      <c r="B24" s="16"/>
      <c r="C24" s="16"/>
      <c r="D24" s="16"/>
      <c r="E24" s="20" t="s">
        <v>124</v>
      </c>
      <c r="F24" s="20">
        <f>-TINV(0.05,F20)</f>
        <v>-2.1009220402410378</v>
      </c>
      <c r="G24" s="20"/>
      <c r="H24" s="16"/>
      <c r="I24" s="16"/>
      <c r="J24" s="16"/>
      <c r="K24" s="16"/>
      <c r="L24" s="16"/>
      <c r="M24" s="16"/>
      <c r="N24" s="16"/>
    </row>
    <row r="25" spans="1:14" ht="16.5" thickBot="1" x14ac:dyDescent="0.3">
      <c r="A25" s="16"/>
      <c r="B25" s="16"/>
      <c r="C25" s="16"/>
      <c r="D25" s="16"/>
      <c r="E25" s="21" t="s">
        <v>123</v>
      </c>
      <c r="F25" s="21" t="str">
        <f>IF(F21&lt;F24,"reject ho","do not reject")</f>
        <v>reject ho</v>
      </c>
      <c r="G25" s="21"/>
      <c r="H25" s="16"/>
      <c r="I25" s="16"/>
      <c r="J25" s="16"/>
      <c r="K25" s="16"/>
      <c r="L25" s="16"/>
      <c r="M25" s="16"/>
      <c r="N25" s="16"/>
    </row>
    <row r="26" spans="1:14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.7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.7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.7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Ishrat Fatima</dc:creator>
  <cp:lastModifiedBy>Ishrat Fatima</cp:lastModifiedBy>
  <dcterms:created xsi:type="dcterms:W3CDTF">2020-05-05T05:32:57Z</dcterms:created>
  <dcterms:modified xsi:type="dcterms:W3CDTF">2020-05-05T05:39:21Z</dcterms:modified>
</cp:coreProperties>
</file>