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tudy\teaching stuff\"/>
    </mc:Choice>
  </mc:AlternateContent>
  <bookViews>
    <workbookView xWindow="0" yWindow="0" windowWidth="17880" windowHeight="6435" activeTab="4"/>
  </bookViews>
  <sheets>
    <sheet name="charts" sheetId="1" r:id="rId1"/>
    <sheet name="Matrix" sheetId="8" r:id="rId2"/>
    <sheet name="question of t" sheetId="9" r:id="rId3"/>
    <sheet name="correlation" sheetId="3" r:id="rId4"/>
    <sheet name="Regression" sheetId="4" r:id="rId5"/>
    <sheet name="ANOVA" sheetId="7" r:id="rId6"/>
    <sheet name="Discriptive statistics" sheetId="6" r:id="rId7"/>
  </sheets>
  <definedNames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correlation!$G$6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 a="1"/>
  <c r="G6" i="8"/>
  <c r="Q93" i="1" l="1"/>
  <c r="Q94" i="1"/>
  <c r="Q95" i="1"/>
  <c r="Q96" i="1"/>
  <c r="Q97" i="1"/>
  <c r="Q92" i="1"/>
  <c r="Q91" i="1"/>
  <c r="D6" i="9" l="1"/>
  <c r="D5" i="9"/>
  <c r="D3" i="9"/>
  <c r="B14" i="9"/>
  <c r="B13" i="9"/>
  <c r="B12" i="9"/>
  <c r="H11" i="8" a="1"/>
  <c r="H11" i="8"/>
  <c r="F11" i="8"/>
  <c r="D11" i="8" a="1"/>
  <c r="D11" i="8" s="1"/>
  <c r="E7" i="8"/>
  <c r="D8" i="8"/>
  <c r="D6" i="8" a="1"/>
  <c r="D6" i="8" s="1"/>
  <c r="D4" i="8" a="1"/>
  <c r="D4" i="8" s="1"/>
  <c r="K4" i="8" l="1"/>
  <c r="G4" i="8"/>
  <c r="J4" i="8"/>
  <c r="F4" i="8"/>
  <c r="I4" i="8"/>
  <c r="E4" i="8"/>
  <c r="H4" i="8"/>
  <c r="G4" i="6"/>
  <c r="G3" i="6"/>
  <c r="G2" i="6"/>
  <c r="D4" i="6"/>
  <c r="D3" i="6"/>
  <c r="D2" i="6"/>
  <c r="C23" i="1" l="1"/>
  <c r="C24" i="1"/>
  <c r="C25" i="1"/>
  <c r="C26" i="1"/>
  <c r="C22" i="1"/>
  <c r="C21" i="1"/>
  <c r="C20" i="1"/>
  <c r="B27" i="1"/>
</calcChain>
</file>

<file path=xl/sharedStrings.xml><?xml version="1.0" encoding="utf-8"?>
<sst xmlns="http://schemas.openxmlformats.org/spreadsheetml/2006/main" count="197" uniqueCount="128">
  <si>
    <t>simple bar chart</t>
  </si>
  <si>
    <t>Type of Entrée</t>
  </si>
  <si>
    <t>Number served</t>
  </si>
  <si>
    <t xml:space="preserve">Beef </t>
  </si>
  <si>
    <t>Chicken</t>
  </si>
  <si>
    <t>Duck</t>
  </si>
  <si>
    <t>Fish</t>
  </si>
  <si>
    <t>Pasta</t>
  </si>
  <si>
    <t>ShellFish</t>
  </si>
  <si>
    <t>Veal</t>
  </si>
  <si>
    <t>pie chart</t>
  </si>
  <si>
    <t>frequency</t>
  </si>
  <si>
    <t>% age</t>
  </si>
  <si>
    <t>C.P</t>
  </si>
  <si>
    <t>total</t>
  </si>
  <si>
    <t>division</t>
  </si>
  <si>
    <t>male</t>
  </si>
  <si>
    <t>female</t>
  </si>
  <si>
    <t>karachi</t>
  </si>
  <si>
    <t>lahore</t>
  </si>
  <si>
    <t>islamabad</t>
  </si>
  <si>
    <t>murree</t>
  </si>
  <si>
    <t>Historigram</t>
  </si>
  <si>
    <t>years</t>
  </si>
  <si>
    <t>sale</t>
  </si>
  <si>
    <t>Frequency polygon</t>
  </si>
  <si>
    <t>Mid points</t>
  </si>
  <si>
    <t>frequency (f)</t>
  </si>
  <si>
    <t>Rectangular component bar chart</t>
  </si>
  <si>
    <t>food</t>
  </si>
  <si>
    <t>clothing</t>
  </si>
  <si>
    <t>house rent</t>
  </si>
  <si>
    <t>education</t>
  </si>
  <si>
    <t>litigation</t>
  </si>
  <si>
    <t>conventional needs</t>
  </si>
  <si>
    <t>miscellaneous</t>
  </si>
  <si>
    <t>Expenditure</t>
  </si>
  <si>
    <t>Family 1</t>
  </si>
  <si>
    <t>Family 2</t>
  </si>
  <si>
    <t>Total</t>
  </si>
  <si>
    <t>Commulative frequency polygon(ogive)</t>
  </si>
  <si>
    <t>upper C.B</t>
  </si>
  <si>
    <t>pair of gloves</t>
  </si>
  <si>
    <t>temperature</t>
  </si>
  <si>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</si>
  <si>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</si>
  <si>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</si>
  <si>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</si>
  <si>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</si>
  <si>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</si>
  <si>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</si>
  <si>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</si>
  <si>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</si>
  <si>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</si>
  <si>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</si>
  <si>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</si>
  <si>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</si>
  <si>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</si>
  <si>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</si>
  <si>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</si>
  <si>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</si>
  <si>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</si>
  <si>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</si>
  <si>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</si>
  <si>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</si>
  <si>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</si>
  <si>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</si>
  <si>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</si>
  <si>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</si>
  <si>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PROBABILITY OUTPUT</t>
  </si>
  <si>
    <t>Percentile</t>
  </si>
  <si>
    <t>Intercept a</t>
  </si>
  <si>
    <t>slope b</t>
  </si>
  <si>
    <t>Y=a+bX</t>
  </si>
  <si>
    <t>Anova: Single Factor</t>
  </si>
  <si>
    <t>SUMMARY</t>
  </si>
  <si>
    <t>Groups</t>
  </si>
  <si>
    <t>Count</t>
  </si>
  <si>
    <t>Sum</t>
  </si>
  <si>
    <t>Average</t>
  </si>
  <si>
    <t>Variance</t>
  </si>
  <si>
    <t>Source of Variation</t>
  </si>
  <si>
    <t>F crit</t>
  </si>
  <si>
    <t>Between Groups</t>
  </si>
  <si>
    <t>Within Groups</t>
  </si>
  <si>
    <t>Mean</t>
  </si>
  <si>
    <t>Standard deviation</t>
  </si>
  <si>
    <t>Geometric mean</t>
  </si>
  <si>
    <t>Harmonic mean</t>
  </si>
  <si>
    <t>Column1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</si>
  <si>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</si>
  <si>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</si>
  <si>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</si>
  <si>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</si>
  <si>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</si>
  <si>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</si>
  <si>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</si>
  <si>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</si>
  <si>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</si>
  <si>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 xml:space="preserve">           X</t>
  </si>
  <si>
    <t>X t</t>
  </si>
  <si>
    <t>X t X</t>
  </si>
  <si>
    <t>Xt Y</t>
  </si>
  <si>
    <t>inverse</t>
  </si>
  <si>
    <t>x bar</t>
  </si>
  <si>
    <t>sigmA</t>
  </si>
  <si>
    <t>sqrt n</t>
  </si>
  <si>
    <t>t cal</t>
  </si>
  <si>
    <t>p value</t>
  </si>
  <si>
    <t>Decision</t>
  </si>
  <si>
    <t>Question 18.15</t>
  </si>
  <si>
    <t>School 1</t>
  </si>
  <si>
    <t>School 2</t>
  </si>
  <si>
    <t>chairs</t>
  </si>
  <si>
    <t>desks</t>
  </si>
  <si>
    <t>ink</t>
  </si>
  <si>
    <t>board markers</t>
  </si>
  <si>
    <t>bills</t>
  </si>
  <si>
    <t>maintenance</t>
  </si>
  <si>
    <t>z test for two samples</t>
  </si>
  <si>
    <t>z-Test: Two Sample for Means</t>
  </si>
  <si>
    <t>Known Variance</t>
  </si>
  <si>
    <t>Hypothesized Mean Difference</t>
  </si>
  <si>
    <t>z</t>
  </si>
  <si>
    <t>P(Z&lt;=z) one-tail</t>
  </si>
  <si>
    <t>z Critical one-tail</t>
  </si>
  <si>
    <t>P(Z&lt;=z) two-tail</t>
  </si>
  <si>
    <t>z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</si>
</sst>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/>
    <xf numFmtId="0" fontId="0" fillId="0" borderId="7" xfId="0" applyBorder="1" applyAlignment="1"/>
    <xf numFmtId="0" fontId="0" fillId="0" borderId="8" xfId="0" applyBorder="1" applyAlignment="1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Fill="1" applyBorder="1" applyAlignment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0" xfId="0" applyNumberFormat="1" applyBorder="1" applyAlignment="1"/>
    <xf numFmtId="0" fontId="1" fillId="0" borderId="9" xfId="0" applyFont="1" applyBorder="1"/>
    <xf numFmtId="0" fontId="3" fillId="0" borderId="0" xfId="0" applyFont="1"/>
    <xf numFmtId="0" fontId="4" fillId="0" borderId="9" xfId="0" applyFont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Continuous"/>
    </xf>
    <xf numFmtId="0" fontId="1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simple</a:t>
            </a:r>
            <a:r>
              <a:rPr lang="en-US" baseline="0"/>
              <a:t> bar chart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charts!$A$3:$A$9</c:f>
              <c:strCache>
                <c:ptCount val="7"/>
                <c:pt idx="0">
                  <c:v>Beef </c:v>
                </c:pt>
                <c:pt idx="1">
                  <c:v>Chicken</c:v>
                </c:pt>
                <c:pt idx="2">
                  <c:v>Duck</c:v>
                </c:pt>
                <c:pt idx="3">
                  <c:v>Fish</c:v>
                </c:pt>
                <c:pt idx="4">
                  <c:v>Pasta</c:v>
                </c:pt>
                <c:pt idx="5">
                  <c:v>ShellFish</c:v>
                </c:pt>
                <c:pt idx="6">
                  <c:v>Veal</c:v>
                </c:pt>
              </c:strCache>
            </c:strRef>
          </c:cat>
          <c:val>
            <c:numRef>
              <c:f>charts!$B$3:$B$9</c:f>
              <c:numCache>
                <c:formatCode>General</c:formatCode>
                <c:ptCount val="7"/>
                <c:pt idx="0">
                  <c:v>187</c:v>
                </c:pt>
                <c:pt idx="1">
                  <c:v>103</c:v>
                </c:pt>
                <c:pt idx="2">
                  <c:v>25</c:v>
                </c:pt>
                <c:pt idx="3">
                  <c:v>122</c:v>
                </c:pt>
                <c:pt idx="4">
                  <c:v>63</c:v>
                </c:pt>
                <c:pt idx="5">
                  <c:v>74</c:v>
                </c:pt>
                <c:pt idx="6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65472"/>
        <c:axId val="174465864"/>
      </c:barChart>
      <c:catAx>
        <c:axId val="1744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5864"/>
        <c:crosses val="autoZero"/>
        <c:auto val="1"/>
        <c:lblAlgn val="ctr"/>
        <c:lblOffset val="100"/>
        <c:noMultiLvlLbl val="0"/>
      </c:catAx>
      <c:valAx>
        <c:axId val="17446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charts!$A$20:$A$26</c:f>
              <c:strCache>
                <c:ptCount val="7"/>
                <c:pt idx="0">
                  <c:v>Beef </c:v>
                </c:pt>
                <c:pt idx="1">
                  <c:v>Fish</c:v>
                </c:pt>
                <c:pt idx="2">
                  <c:v>Chicken</c:v>
                </c:pt>
                <c:pt idx="3">
                  <c:v>ShellFish</c:v>
                </c:pt>
                <c:pt idx="4">
                  <c:v>Pasta</c:v>
                </c:pt>
                <c:pt idx="5">
                  <c:v>Veal</c:v>
                </c:pt>
                <c:pt idx="6">
                  <c:v>Duck</c:v>
                </c:pt>
              </c:strCache>
            </c:strRef>
          </c:cat>
          <c:val>
            <c:numRef>
              <c:f>charts!$B$20:$B$26</c:f>
              <c:numCache>
                <c:formatCode>General</c:formatCode>
                <c:ptCount val="7"/>
                <c:pt idx="0">
                  <c:v>187</c:v>
                </c:pt>
                <c:pt idx="1">
                  <c:v>122</c:v>
                </c:pt>
                <c:pt idx="2">
                  <c:v>103</c:v>
                </c:pt>
                <c:pt idx="3">
                  <c:v>74</c:v>
                </c:pt>
                <c:pt idx="4">
                  <c:v>63</c:v>
                </c:pt>
                <c:pt idx="5">
                  <c:v>26</c:v>
                </c:pt>
                <c:pt idx="6">
                  <c:v>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</a:t>
            </a:r>
            <a:r>
              <a:rPr lang="en-US" baseline="0"/>
              <a:t> bar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male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tx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charts!$A$36:$A$39</c:f>
              <c:strCache>
                <c:ptCount val="4"/>
                <c:pt idx="0">
                  <c:v>karachi</c:v>
                </c:pt>
                <c:pt idx="1">
                  <c:v>lahore</c:v>
                </c:pt>
                <c:pt idx="2">
                  <c:v>islamabad</c:v>
                </c:pt>
                <c:pt idx="3">
                  <c:v>murree</c:v>
                </c:pt>
              </c:strCache>
            </c:strRef>
          </c:cat>
          <c:val>
            <c:numRef>
              <c:f>charts!$B$36:$B$39</c:f>
              <c:numCache>
                <c:formatCode>General</c:formatCode>
                <c:ptCount val="4"/>
                <c:pt idx="0">
                  <c:v>33</c:v>
                </c:pt>
                <c:pt idx="1">
                  <c:v>22</c:v>
                </c:pt>
                <c:pt idx="2">
                  <c:v>29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v>female</c:v>
          </c:tx>
          <c:spPr>
            <a:pattFill prst="dash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charts!$A$36:$A$39</c:f>
              <c:strCache>
                <c:ptCount val="4"/>
                <c:pt idx="0">
                  <c:v>karachi</c:v>
                </c:pt>
                <c:pt idx="1">
                  <c:v>lahore</c:v>
                </c:pt>
                <c:pt idx="2">
                  <c:v>islamabad</c:v>
                </c:pt>
                <c:pt idx="3">
                  <c:v>murree</c:v>
                </c:pt>
              </c:strCache>
            </c:strRef>
          </c:cat>
          <c:val>
            <c:numRef>
              <c:f>charts!$C$36:$C$39</c:f>
              <c:numCache>
                <c:formatCode>General</c:formatCode>
                <c:ptCount val="4"/>
                <c:pt idx="0">
                  <c:v>35</c:v>
                </c:pt>
                <c:pt idx="1">
                  <c:v>41</c:v>
                </c:pt>
                <c:pt idx="2">
                  <c:v>19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74467432"/>
        <c:axId val="174467824"/>
      </c:barChart>
      <c:catAx>
        <c:axId val="17446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7824"/>
        <c:crosses val="autoZero"/>
        <c:auto val="1"/>
        <c:lblAlgn val="ctr"/>
        <c:lblOffset val="100"/>
        <c:noMultiLvlLbl val="0"/>
      </c:catAx>
      <c:valAx>
        <c:axId val="17446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charts!$B$55</c:f>
              <c:strCache>
                <c:ptCount val="1"/>
                <c:pt idx="0">
                  <c:v>sale</c:v>
                </c:pt>
              </c:strCache>
            </c:strRef>
          </c:tx>
          <c:spPr>
            <a:ln w="28575" cap="rnd" cmpd="sng">
              <a:solidFill>
                <a:schemeClr val="dk1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charts!$A$56:$A$63</c:f>
              <c:numCache>
                <c:formatCode>General</c:formatCode>
                <c:ptCount val="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</c:numCache>
            </c:numRef>
          </c:cat>
          <c:val>
            <c:numRef>
              <c:f>charts!$B$56:$B$63</c:f>
              <c:numCache>
                <c:formatCode>General</c:formatCode>
                <c:ptCount val="8"/>
                <c:pt idx="0">
                  <c:v>98</c:v>
                </c:pt>
                <c:pt idx="1">
                  <c:v>74</c:v>
                </c:pt>
                <c:pt idx="2">
                  <c:v>68</c:v>
                </c:pt>
                <c:pt idx="3">
                  <c:v>50</c:v>
                </c:pt>
                <c:pt idx="4">
                  <c:v>99</c:v>
                </c:pt>
                <c:pt idx="5">
                  <c:v>172</c:v>
                </c:pt>
                <c:pt idx="6">
                  <c:v>245</c:v>
                </c:pt>
                <c:pt idx="7">
                  <c:v>302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7218544"/>
        <c:axId val="177218936"/>
      </c:lineChart>
      <c:catAx>
        <c:axId val="1772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936"/>
        <c:crosses val="autoZero"/>
        <c:auto val="1"/>
        <c:lblAlgn val="ctr"/>
        <c:lblOffset val="100"/>
        <c:noMultiLvlLbl val="0"/>
      </c:catAx>
      <c:valAx>
        <c:axId val="17721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</a:t>
            </a:r>
            <a:r>
              <a:rPr lang="en-US" baseline="0"/>
              <a:t> polygon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charts!$A$74</c:f>
              <c:strCache>
                <c:ptCount val="1"/>
                <c:pt idx="0">
                  <c:v>Mid points</c:v>
                </c:pt>
              </c:strCache>
            </c:strRef>
          </c:tx>
          <c:spPr>
            <a:ln w="28575" cap="rnd">
              <a:solidFill>
                <a:schemeClr val="dk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charts!$A$75:$A$83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</c:numCache>
            </c:numRef>
          </c:cat>
          <c:val>
            <c:numRef>
              <c:f>charts!$B$75:$B$83</c:f>
              <c:numCache>
                <c:formatCode>General</c:formatCode>
                <c:ptCount val="9"/>
                <c:pt idx="0">
                  <c:v>15</c:v>
                </c:pt>
                <c:pt idx="1">
                  <c:v>24</c:v>
                </c:pt>
                <c:pt idx="2">
                  <c:v>38</c:v>
                </c:pt>
                <c:pt idx="3">
                  <c:v>45</c:v>
                </c:pt>
                <c:pt idx="4">
                  <c:v>58</c:v>
                </c:pt>
                <c:pt idx="5">
                  <c:v>60</c:v>
                </c:pt>
                <c:pt idx="6">
                  <c:v>47</c:v>
                </c:pt>
                <c:pt idx="7">
                  <c:v>32</c:v>
                </c:pt>
                <c:pt idx="8">
                  <c:v>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7219720"/>
        <c:axId val="177220112"/>
      </c:lineChart>
      <c:catAx>
        <c:axId val="17721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20112"/>
        <c:crosses val="autoZero"/>
        <c:auto val="1"/>
        <c:lblAlgn val="ctr"/>
        <c:lblOffset val="100"/>
        <c:noMultiLvlLbl val="0"/>
      </c:catAx>
      <c:valAx>
        <c:axId val="17722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Ractange</a:t>
            </a:r>
            <a:r>
              <a:rPr lang="en-US" baseline="0"/>
              <a:t> and sub divident rangule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charts!$A$91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dPt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charts!$B$91:$C$91</c:f>
              <c:numCache>
                <c:formatCode>General</c:formatCode>
                <c:ptCount val="2"/>
                <c:pt idx="0">
                  <c:v>24</c:v>
                </c:pt>
                <c:pt idx="1">
                  <c:v>60</c:v>
                </c:pt>
              </c:numCache>
            </c:numRef>
          </c:val>
        </c:ser>
        <c:ser>
          <c:idx val="1"/>
          <c:order val="1"/>
          <c:tx>
            <c:strRef>
              <c:f>charts!$A$92</c:f>
              <c:strCache>
                <c:ptCount val="1"/>
                <c:pt idx="0">
                  <c:v>clothing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charts!$B$92:$C$92</c:f>
              <c:numCache>
                <c:formatCode>General</c:formatCode>
                <c:ptCount val="2"/>
                <c:pt idx="0">
                  <c:v>4</c:v>
                </c:pt>
                <c:pt idx="1">
                  <c:v>14</c:v>
                </c:pt>
              </c:numCache>
            </c:numRef>
          </c:val>
        </c:ser>
        <c:ser>
          <c:idx val="2"/>
          <c:order val="2"/>
          <c:tx>
            <c:strRef>
              <c:f>charts!$A$93</c:f>
              <c:strCache>
                <c:ptCount val="1"/>
                <c:pt idx="0">
                  <c:v>house rent</c:v>
                </c:pt>
              </c:strCache>
            </c:strRef>
          </c:tx>
          <c:spPr>
            <a:pattFill prst="solid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charts!$B$93:$C$93</c:f>
              <c:numCache>
                <c:formatCode>General</c:formatCode>
                <c:ptCount val="2"/>
                <c:pt idx="0">
                  <c:v>4</c:v>
                </c:pt>
                <c:pt idx="1">
                  <c:v>16</c:v>
                </c:pt>
              </c:numCache>
            </c:numRef>
          </c:val>
        </c:ser>
        <c:ser>
          <c:idx val="3"/>
          <c:order val="3"/>
          <c:tx>
            <c:strRef>
              <c:f>charts!$A$94</c:f>
              <c:strCache>
                <c:ptCount val="1"/>
                <c:pt idx="0">
                  <c:v>education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charts!$B$94:$C$94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</c:ser>
        <c:ser>
          <c:idx val="4"/>
          <c:order val="4"/>
          <c:tx>
            <c:strRef>
              <c:f>charts!$A$95</c:f>
              <c:strCache>
                <c:ptCount val="1"/>
                <c:pt idx="0">
                  <c:v>litigation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charts!$B$95:$C$95</c:f>
              <c:numCache>
                <c:formatCode>General</c:formatCode>
                <c:ptCount val="2"/>
                <c:pt idx="0">
                  <c:v>2</c:v>
                </c:pt>
                <c:pt idx="1">
                  <c:v>10</c:v>
                </c:pt>
              </c:numCache>
            </c:numRef>
          </c:val>
        </c:ser>
        <c:ser>
          <c:idx val="5"/>
          <c:order val="5"/>
          <c:tx>
            <c:strRef>
              <c:f>charts!$A$96</c:f>
              <c:strCache>
                <c:ptCount val="1"/>
                <c:pt idx="0">
                  <c:v>conventional needs</c:v>
                </c:pt>
              </c:strCache>
            </c:strRef>
          </c:tx>
          <c:spPr>
            <a:pattFill prst="lg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charts!$B$96:$C$96</c:f>
              <c:numCache>
                <c:formatCode>General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</c:ser>
        <c:ser>
          <c:idx val="6"/>
          <c:order val="6"/>
          <c:tx>
            <c:strRef>
              <c:f>charts!$A$97</c:f>
              <c:strCache>
                <c:ptCount val="1"/>
                <c:pt idx="0">
                  <c:v>miscellaneous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cat>
            <c:strRef>
              <c:f>charts!$B$90:$C$90</c:f>
              <c:strCache>
                <c:ptCount val="2"/>
                <c:pt idx="0">
                  <c:v>Family 1</c:v>
                </c:pt>
                <c:pt idx="1">
                  <c:v>Family 2</c:v>
                </c:pt>
              </c:strCache>
            </c:strRef>
          </c:cat>
          <c:val>
            <c:numRef>
              <c:f>charts!$B$97:$C$97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7218152"/>
        <c:axId val="177217760"/>
      </c:barChart>
      <c:catAx>
        <c:axId val="17721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7760"/>
        <c:crosses val="autoZero"/>
        <c:auto val="1"/>
        <c:lblAlgn val="ctr"/>
        <c:lblOffset val="100"/>
        <c:noMultiLvlLbl val="0"/>
      </c:catAx>
      <c:valAx>
        <c:axId val="177217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commulative</a:t>
            </a:r>
            <a:r>
              <a:rPr lang="en-US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frequency polygon(ogive)</a:t>
            </a:r>
            <a:endParaRPr lang="en-US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dk1"/>
              </a:solidFill>
              <a:round/>
            </a:ln>
            <a:effectLst/>
          </c:spPr>
          <c:marker>
            <c:symbol val="none"/>
          </c:marker>
          <c:cat>
            <c:numRef>
              <c:f>charts!$A$110:$A$118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</c:numCache>
            </c:numRef>
          </c:cat>
          <c:val>
            <c:numRef>
              <c:f>charts!$B$110:$B$118</c:f>
              <c:numCache>
                <c:formatCode>General</c:formatCode>
                <c:ptCount val="9"/>
                <c:pt idx="0">
                  <c:v>25</c:v>
                </c:pt>
                <c:pt idx="1">
                  <c:v>28</c:v>
                </c:pt>
                <c:pt idx="2">
                  <c:v>36</c:v>
                </c:pt>
                <c:pt idx="3">
                  <c:v>48</c:v>
                </c:pt>
                <c:pt idx="4">
                  <c:v>51</c:v>
                </c:pt>
                <c:pt idx="5">
                  <c:v>59</c:v>
                </c:pt>
                <c:pt idx="6">
                  <c:v>68</c:v>
                </c:pt>
                <c:pt idx="7">
                  <c:v>72</c:v>
                </c:pt>
                <c:pt idx="8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16976"/>
        <c:axId val="177466936"/>
      </c:lineChart>
      <c:catAx>
        <c:axId val="17721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6936"/>
        <c:crosses val="autoZero"/>
        <c:auto val="1"/>
        <c:lblAlgn val="ctr"/>
        <c:lblOffset val="100"/>
        <c:noMultiLvlLbl val="0"/>
      </c:catAx>
      <c:valAx>
        <c:axId val="17746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1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mid points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charts!$L$74:$L$82</c:f>
              <c:numCache>
                <c:formatCode>General</c:formatCode>
                <c:ptCount val="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</c:numCache>
            </c:numRef>
          </c:cat>
          <c:val>
            <c:numRef>
              <c:f>charts!$M$74:$M$82</c:f>
              <c:numCache>
                <c:formatCode>General</c:formatCode>
                <c:ptCount val="9"/>
                <c:pt idx="0">
                  <c:v>32</c:v>
                </c:pt>
                <c:pt idx="1">
                  <c:v>17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67720"/>
        <c:axId val="177468112"/>
      </c:lineChart>
      <c:catAx>
        <c:axId val="17746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8112"/>
        <c:crosses val="autoZero"/>
        <c:auto val="1"/>
        <c:lblAlgn val="ctr"/>
        <c:lblOffset val="100"/>
        <c:noMultiLvlLbl val="0"/>
      </c:catAx>
      <c:valAx>
        <c:axId val="1774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charts!$O$91:$P$91</c:f>
              <c:numCache>
                <c:formatCode>General</c:formatCode>
                <c:ptCount val="2"/>
                <c:pt idx="0">
                  <c:v>32</c:v>
                </c:pt>
                <c:pt idx="1">
                  <c:v>20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charts!$O$92:$P$92</c:f>
              <c:numCache>
                <c:formatCode>General</c:formatCode>
                <c:ptCount val="2"/>
                <c:pt idx="0">
                  <c:v>20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charts!$O$93:$P$93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charts!$O$94:$P$94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charts!$O$95:$P$95</c:f>
              <c:numCache>
                <c:formatCode>General</c:formatCode>
                <c:ptCount val="2"/>
                <c:pt idx="0">
                  <c:v>16</c:v>
                </c:pt>
                <c:pt idx="1">
                  <c:v>6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charts!$O$96:$P$96</c:f>
              <c:numCache>
                <c:formatCode>General</c:formatCode>
                <c:ptCount val="2"/>
                <c:pt idx="0">
                  <c:v>35</c:v>
                </c:pt>
                <c:pt idx="1">
                  <c:v>15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charts!$O$97:$P$97</c:f>
              <c:numCache>
                <c:formatCode>General</c:formatCode>
                <c:ptCount val="2"/>
                <c:pt idx="0">
                  <c:v>22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468896"/>
        <c:axId val="177469288"/>
      </c:barChart>
      <c:catAx>
        <c:axId val="177468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9288"/>
        <c:crosses val="autoZero"/>
        <c:auto val="1"/>
        <c:lblAlgn val="ctr"/>
        <c:lblOffset val="100"/>
        <c:noMultiLvlLbl val="0"/>
      </c:catAx>
      <c:valAx>
        <c:axId val="17746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Regression!$E$25:$E$33</c:f>
              <c:numCache>
                <c:formatCode>General</c:formatCode>
                <c:ptCount val="9"/>
                <c:pt idx="0">
                  <c:v>5.5555555555555554</c:v>
                </c:pt>
                <c:pt idx="1">
                  <c:v>16.666666666666664</c:v>
                </c:pt>
                <c:pt idx="2">
                  <c:v>27.777777777777779</c:v>
                </c:pt>
                <c:pt idx="3">
                  <c:v>38.888888888888886</c:v>
                </c:pt>
                <c:pt idx="4">
                  <c:v>50</c:v>
                </c:pt>
                <c:pt idx="5">
                  <c:v>61.111111111111114</c:v>
                </c:pt>
                <c:pt idx="6">
                  <c:v>72.222222222222214</c:v>
                </c:pt>
                <c:pt idx="7">
                  <c:v>83.333333333333329</c:v>
                </c:pt>
                <c:pt idx="8">
                  <c:v>94.444444444444443</c:v>
                </c:pt>
              </c:numCache>
            </c:numRef>
          </c:xVal>
          <c:yVal>
            <c:numRef>
              <c:f>Regression!$F$25:$F$33</c:f>
              <c:numCache>
                <c:formatCode>General</c:formatCode>
                <c:ptCount val="9"/>
                <c:pt idx="0">
                  <c:v>11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23</c:v>
                </c:pt>
                <c:pt idx="6">
                  <c:v>29</c:v>
                </c:pt>
                <c:pt idx="7">
                  <c:v>37</c:v>
                </c:pt>
                <c:pt idx="8">
                  <c:v>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70072"/>
        <c:axId val="177470464"/>
      </c:scatterChart>
      <c:valAx>
        <c:axId val="177470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70464"/>
        <c:crosses val="autoZero"/>
        <c:crossBetween val="midCat"/>
      </c:valAx>
      <c:valAx>
        <c:axId val="177470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29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70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423949</xdr:colOff>
      <xdr:row>1</xdr:row>
      <xdr:rowOff>120535</xdr:rowOff>
    </xdr:from>
    <xdr:to>
      <xdr:col>10</xdr:col>
      <xdr:colOff>340822</xdr:colOff>
      <xdr:row>15</xdr:row>
      <xdr:rowOff>178724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83127</xdr:colOff>
      <xdr:row>18</xdr:row>
      <xdr:rowOff>78969</xdr:rowOff>
    </xdr:from>
    <xdr:to>
      <xdr:col>12</xdr:col>
      <xdr:colOff>0</xdr:colOff>
      <xdr:row>32</xdr:row>
      <xdr:rowOff>137158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207818</xdr:colOff>
      <xdr:row>34</xdr:row>
      <xdr:rowOff>170410</xdr:rowOff>
    </xdr:from>
    <xdr:to>
      <xdr:col>11</xdr:col>
      <xdr:colOff>124691</xdr:colOff>
      <xdr:row>49</xdr:row>
      <xdr:rowOff>45719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207818</xdr:colOff>
      <xdr:row>55</xdr:row>
      <xdr:rowOff>137159</xdr:rowOff>
    </xdr:from>
    <xdr:to>
      <xdr:col>11</xdr:col>
      <xdr:colOff>124691</xdr:colOff>
      <xdr:row>70</xdr:row>
      <xdr:rowOff>12469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440575</xdr:colOff>
      <xdr:row>71</xdr:row>
      <xdr:rowOff>87282</xdr:rowOff>
    </xdr:from>
    <xdr:to>
      <xdr:col>10</xdr:col>
      <xdr:colOff>357447</xdr:colOff>
      <xdr:row>85</xdr:row>
      <xdr:rowOff>153784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216131</xdr:colOff>
      <xdr:row>88</xdr:row>
      <xdr:rowOff>116378</xdr:rowOff>
    </xdr:from>
    <xdr:to>
      <xdr:col>11</xdr:col>
      <xdr:colOff>133004</xdr:colOff>
      <xdr:row>104</xdr:row>
      <xdr:rowOff>141317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349135</xdr:colOff>
      <xdr:row>107</xdr:row>
      <xdr:rowOff>4157</xdr:rowOff>
    </xdr:from>
    <xdr:to>
      <xdr:col>10</xdr:col>
      <xdr:colOff>266008</xdr:colOff>
      <xdr:row>121</xdr:row>
      <xdr:rowOff>12469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523702</xdr:colOff>
      <xdr:row>111</xdr:row>
      <xdr:rowOff>16626</xdr:rowOff>
    </xdr:from>
    <xdr:to>
      <xdr:col>9</xdr:col>
      <xdr:colOff>565266</xdr:colOff>
      <xdr:row>119</xdr:row>
      <xdr:rowOff>108066</xdr:rowOff>
    </xdr:to>
    <xdr:cxnSp macro="">
      <xdr:nvCxnSpPr>
        <xdr:cNvPr id="16" name="Straight Connector 15"/>
        <xdr:cNvCxnSpPr/>
      </xdr:nvCxnSpPr>
      <xdr:spPr>
        <a:xfrm flipH="1">
          <a:off x="8030095" y="21372022"/>
          <a:ext cx="41564" cy="162098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141316</xdr:colOff>
      <xdr:row>71</xdr:row>
      <xdr:rowOff>128846</xdr:rowOff>
    </xdr:from>
    <xdr:to>
      <xdr:col>21</xdr:col>
      <xdr:colOff>58189</xdr:colOff>
      <xdr:row>86</xdr:row>
      <xdr:rowOff>4155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465512</xdr:colOff>
      <xdr:row>86</xdr:row>
      <xdr:rowOff>170410</xdr:rowOff>
    </xdr:from>
    <xdr:to>
      <xdr:col>24</xdr:col>
      <xdr:colOff>382385</xdr:colOff>
      <xdr:row>101</xdr:row>
      <xdr:rowOff>45719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274320</xdr:colOff>
      <xdr:row>0</xdr:row>
      <xdr:rowOff>182880</xdr:rowOff>
    </xdr:from>
    <xdr:to>
      <xdr:col>19</xdr:col>
      <xdr:colOff>274320</xdr:colOff>
      <xdr:row>10</xdr:row>
      <xdr:rowOff>182880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A52" workbookViewId="0">
      <selection activeCell="A55" sqref="A55:B62"/>
    </sheetView>
  </sheetViews>
  <sheetFormatPr defaultRowHeight="15" x14ac:dyDescent="0.25"/>
  <cols>
    <col min="1" max="1" width="9" customWidth="1"/>
    <col min="2" max="2" width="10.7109375" bestFit="1" customWidth="1"/>
    <col min="13" max="13" width="10.7109375" bestFit="1" customWidth="1"/>
    <col min="14" max="14" width="16.140625" bestFit="1" customWidth="1"/>
  </cols>
  <sheetData>
    <row r="1" spans="1:3" ht="15.75" thickBot="1" x14ac:dyDescent="0.3">
      <c r="A1" t="s">
        <v>0</v>
      </c>
    </row>
    <row r="2" spans="1:3" x14ac:dyDescent="0.25">
      <c r="A2" s="1" t="s">
        <v>1</v>
      </c>
      <c r="B2" s="26" t="s">
        <v>2</v>
      </c>
      <c r="C2" s="27"/>
    </row>
    <row r="3" spans="1:3" x14ac:dyDescent="0.25">
      <c r="A3" s="2" t="s">
        <v>3</v>
      </c>
      <c r="B3" s="3">
        <v>187</v>
      </c>
      <c r="C3" s="4"/>
    </row>
    <row r="4" spans="1:3" x14ac:dyDescent="0.25">
      <c r="A4" s="2" t="s">
        <v>4</v>
      </c>
      <c r="B4" s="3">
        <v>103</v>
      </c>
      <c r="C4" s="4"/>
    </row>
    <row r="5" spans="1:3" x14ac:dyDescent="0.25">
      <c r="A5" s="2" t="s">
        <v>5</v>
      </c>
      <c r="B5" s="3">
        <v>25</v>
      </c>
      <c r="C5" s="4"/>
    </row>
    <row r="6" spans="1:3" x14ac:dyDescent="0.25">
      <c r="A6" s="2" t="s">
        <v>6</v>
      </c>
      <c r="B6" s="3">
        <v>122</v>
      </c>
      <c r="C6" s="4"/>
    </row>
    <row r="7" spans="1:3" x14ac:dyDescent="0.25">
      <c r="A7" s="2" t="s">
        <v>7</v>
      </c>
      <c r="B7" s="3">
        <v>63</v>
      </c>
      <c r="C7" s="4"/>
    </row>
    <row r="8" spans="1:3" x14ac:dyDescent="0.25">
      <c r="A8" s="2" t="s">
        <v>8</v>
      </c>
      <c r="B8" s="3">
        <v>74</v>
      </c>
      <c r="C8" s="4"/>
    </row>
    <row r="9" spans="1:3" ht="15.75" thickBot="1" x14ac:dyDescent="0.3">
      <c r="A9" s="5" t="s">
        <v>9</v>
      </c>
      <c r="B9" s="6">
        <v>26</v>
      </c>
      <c r="C9" s="7"/>
    </row>
    <row r="18" spans="1:4" ht="15.75" thickBot="1" x14ac:dyDescent="0.3">
      <c r="A18" t="s">
        <v>10</v>
      </c>
    </row>
    <row r="19" spans="1:4" x14ac:dyDescent="0.25">
      <c r="A19" s="8" t="s">
        <v>1</v>
      </c>
      <c r="B19" s="9" t="s">
        <v>11</v>
      </c>
      <c r="C19" s="9" t="s">
        <v>12</v>
      </c>
      <c r="D19" s="10" t="s">
        <v>13</v>
      </c>
    </row>
    <row r="20" spans="1:4" x14ac:dyDescent="0.25">
      <c r="A20" s="2" t="s">
        <v>3</v>
      </c>
      <c r="B20" s="3">
        <v>187</v>
      </c>
      <c r="C20" s="3">
        <f>(B20/B27)*100</f>
        <v>31.166666666666664</v>
      </c>
      <c r="D20" s="11"/>
    </row>
    <row r="21" spans="1:4" x14ac:dyDescent="0.25">
      <c r="A21" s="2" t="s">
        <v>6</v>
      </c>
      <c r="B21" s="3">
        <v>122</v>
      </c>
      <c r="C21" s="3">
        <f>(B21/B27)*100</f>
        <v>20.333333333333332</v>
      </c>
      <c r="D21" s="11"/>
    </row>
    <row r="22" spans="1:4" x14ac:dyDescent="0.25">
      <c r="A22" s="2" t="s">
        <v>4</v>
      </c>
      <c r="B22" s="3">
        <v>103</v>
      </c>
      <c r="C22" s="3">
        <f>(B22/B27)*100</f>
        <v>17.166666666666668</v>
      </c>
      <c r="D22" s="11"/>
    </row>
    <row r="23" spans="1:4" x14ac:dyDescent="0.25">
      <c r="A23" s="2" t="s">
        <v>8</v>
      </c>
      <c r="B23" s="3">
        <v>74</v>
      </c>
      <c r="C23" s="3" t="e">
        <f t="shared" ref="C23" si="0">(B23/B30)*100</f>
        <v>#DIV/0!</v>
      </c>
      <c r="D23" s="11"/>
    </row>
    <row r="24" spans="1:4" x14ac:dyDescent="0.25">
      <c r="A24" s="2" t="s">
        <v>7</v>
      </c>
      <c r="B24" s="3">
        <v>63</v>
      </c>
      <c r="C24" s="3" t="e">
        <f t="shared" ref="C24" si="1">(B24/B30)*100</f>
        <v>#DIV/0!</v>
      </c>
      <c r="D24" s="11"/>
    </row>
    <row r="25" spans="1:4" x14ac:dyDescent="0.25">
      <c r="A25" s="2" t="s">
        <v>9</v>
      </c>
      <c r="B25" s="3">
        <v>26</v>
      </c>
      <c r="C25" s="3" t="e">
        <f t="shared" ref="C25" si="2">(B25/B30)*100</f>
        <v>#DIV/0!</v>
      </c>
      <c r="D25" s="11"/>
    </row>
    <row r="26" spans="1:4" x14ac:dyDescent="0.25">
      <c r="A26" s="2" t="s">
        <v>5</v>
      </c>
      <c r="B26" s="3">
        <v>25</v>
      </c>
      <c r="C26" s="3" t="e">
        <f t="shared" ref="C26" si="3">(B26/B33)*100</f>
        <v>#DIV/0!</v>
      </c>
      <c r="D26" s="11"/>
    </row>
    <row r="27" spans="1:4" ht="15.75" thickBot="1" x14ac:dyDescent="0.3">
      <c r="A27" s="12" t="s">
        <v>14</v>
      </c>
      <c r="B27" s="13">
        <f>SUM(B20:B26)</f>
        <v>600</v>
      </c>
      <c r="C27" s="13"/>
      <c r="D27" s="14"/>
    </row>
    <row r="30" spans="1:4" x14ac:dyDescent="0.25">
      <c r="B30" s="16"/>
    </row>
    <row r="31" spans="1:4" x14ac:dyDescent="0.25">
      <c r="B31" s="16"/>
    </row>
    <row r="32" spans="1:4" x14ac:dyDescent="0.25">
      <c r="B32" s="16"/>
    </row>
    <row r="33" spans="1:3" x14ac:dyDescent="0.25">
      <c r="B33" s="16"/>
    </row>
    <row r="34" spans="1:3" x14ac:dyDescent="0.25">
      <c r="B34" s="16"/>
    </row>
    <row r="35" spans="1:3" x14ac:dyDescent="0.25">
      <c r="A35" s="15" t="s">
        <v>15</v>
      </c>
      <c r="B35" s="15" t="s">
        <v>16</v>
      </c>
      <c r="C35" s="15" t="s">
        <v>17</v>
      </c>
    </row>
    <row r="36" spans="1:3" x14ac:dyDescent="0.25">
      <c r="A36" s="15" t="s">
        <v>18</v>
      </c>
      <c r="B36" s="15">
        <v>33</v>
      </c>
      <c r="C36" s="15">
        <v>35</v>
      </c>
    </row>
    <row r="37" spans="1:3" x14ac:dyDescent="0.25">
      <c r="A37" s="15" t="s">
        <v>19</v>
      </c>
      <c r="B37" s="15">
        <v>22</v>
      </c>
      <c r="C37" s="15">
        <v>41</v>
      </c>
    </row>
    <row r="38" spans="1:3" x14ac:dyDescent="0.25">
      <c r="A38" s="15" t="s">
        <v>20</v>
      </c>
      <c r="B38" s="15">
        <v>29</v>
      </c>
      <c r="C38" s="15">
        <v>19</v>
      </c>
    </row>
    <row r="39" spans="1:3" x14ac:dyDescent="0.25">
      <c r="A39" s="15" t="s">
        <v>21</v>
      </c>
      <c r="B39" s="15">
        <v>35</v>
      </c>
      <c r="C39" s="15">
        <v>23</v>
      </c>
    </row>
    <row r="53" spans="1:3" ht="18.75" x14ac:dyDescent="0.3">
      <c r="A53" s="28" t="s">
        <v>22</v>
      </c>
      <c r="B53" s="29"/>
      <c r="C53" s="29"/>
    </row>
    <row r="55" spans="1:3" x14ac:dyDescent="0.25">
      <c r="A55" s="15" t="s">
        <v>23</v>
      </c>
      <c r="B55" s="15" t="s">
        <v>24</v>
      </c>
    </row>
    <row r="56" spans="1:3" x14ac:dyDescent="0.25">
      <c r="A56" s="15">
        <v>1929</v>
      </c>
      <c r="B56" s="15">
        <v>98</v>
      </c>
    </row>
    <row r="57" spans="1:3" x14ac:dyDescent="0.25">
      <c r="A57" s="15">
        <v>1930</v>
      </c>
      <c r="B57" s="15">
        <v>74</v>
      </c>
    </row>
    <row r="58" spans="1:3" x14ac:dyDescent="0.25">
      <c r="A58" s="15">
        <v>1931</v>
      </c>
      <c r="B58" s="15">
        <v>68</v>
      </c>
    </row>
    <row r="59" spans="1:3" x14ac:dyDescent="0.25">
      <c r="A59" s="15">
        <v>1932</v>
      </c>
      <c r="B59" s="15">
        <v>50</v>
      </c>
    </row>
    <row r="60" spans="1:3" x14ac:dyDescent="0.25">
      <c r="A60" s="15">
        <v>1933</v>
      </c>
      <c r="B60" s="15">
        <v>99</v>
      </c>
    </row>
    <row r="61" spans="1:3" x14ac:dyDescent="0.25">
      <c r="A61" s="15">
        <v>1934</v>
      </c>
      <c r="B61" s="15">
        <v>172</v>
      </c>
    </row>
    <row r="62" spans="1:3" x14ac:dyDescent="0.25">
      <c r="A62" s="15">
        <v>1935</v>
      </c>
      <c r="B62" s="15">
        <v>245</v>
      </c>
    </row>
    <row r="63" spans="1:3" x14ac:dyDescent="0.25">
      <c r="A63" s="15">
        <v>1936</v>
      </c>
      <c r="B63" s="15">
        <v>302</v>
      </c>
    </row>
    <row r="73" spans="1:13" x14ac:dyDescent="0.25">
      <c r="A73" s="29" t="s">
        <v>25</v>
      </c>
      <c r="B73" s="29"/>
      <c r="C73" s="29"/>
      <c r="L73" s="15" t="s">
        <v>99</v>
      </c>
      <c r="M73" s="15" t="s">
        <v>27</v>
      </c>
    </row>
    <row r="74" spans="1:13" x14ac:dyDescent="0.25">
      <c r="A74" s="15" t="s">
        <v>26</v>
      </c>
      <c r="B74" s="15" t="s">
        <v>27</v>
      </c>
      <c r="L74" s="15">
        <v>5</v>
      </c>
      <c r="M74" s="15">
        <v>32</v>
      </c>
    </row>
    <row r="75" spans="1:13" x14ac:dyDescent="0.25">
      <c r="A75" s="15">
        <v>3</v>
      </c>
      <c r="B75" s="15">
        <v>15</v>
      </c>
      <c r="L75" s="15">
        <v>10</v>
      </c>
      <c r="M75" s="15">
        <v>17</v>
      </c>
    </row>
    <row r="76" spans="1:13" x14ac:dyDescent="0.25">
      <c r="A76" s="15">
        <v>5</v>
      </c>
      <c r="B76" s="15">
        <v>24</v>
      </c>
      <c r="L76" s="15">
        <v>15</v>
      </c>
      <c r="M76" s="15">
        <v>12</v>
      </c>
    </row>
    <row r="77" spans="1:13" x14ac:dyDescent="0.25">
      <c r="A77" s="15">
        <v>7</v>
      </c>
      <c r="B77" s="15">
        <v>38</v>
      </c>
      <c r="L77" s="15">
        <v>20</v>
      </c>
      <c r="M77" s="15">
        <v>10</v>
      </c>
    </row>
    <row r="78" spans="1:13" x14ac:dyDescent="0.25">
      <c r="A78" s="15">
        <v>9</v>
      </c>
      <c r="B78" s="15">
        <v>45</v>
      </c>
      <c r="L78" s="15">
        <v>25</v>
      </c>
      <c r="M78" s="15">
        <v>17</v>
      </c>
    </row>
    <row r="79" spans="1:13" x14ac:dyDescent="0.25">
      <c r="A79" s="15">
        <v>11</v>
      </c>
      <c r="B79" s="15">
        <v>58</v>
      </c>
      <c r="L79" s="15">
        <v>30</v>
      </c>
      <c r="M79" s="15">
        <v>9</v>
      </c>
    </row>
    <row r="80" spans="1:13" x14ac:dyDescent="0.25">
      <c r="A80" s="15">
        <v>13</v>
      </c>
      <c r="B80" s="15">
        <v>60</v>
      </c>
      <c r="L80" s="15">
        <v>35</v>
      </c>
      <c r="M80" s="15">
        <v>7</v>
      </c>
    </row>
    <row r="81" spans="1:17" x14ac:dyDescent="0.25">
      <c r="A81" s="15">
        <v>15</v>
      </c>
      <c r="B81" s="15">
        <v>47</v>
      </c>
      <c r="L81" s="15">
        <v>40</v>
      </c>
      <c r="M81" s="15">
        <v>2</v>
      </c>
    </row>
    <row r="82" spans="1:17" x14ac:dyDescent="0.25">
      <c r="A82" s="15">
        <v>17</v>
      </c>
      <c r="B82" s="15">
        <v>32</v>
      </c>
      <c r="L82" s="15">
        <v>45</v>
      </c>
      <c r="M82" s="15">
        <v>8</v>
      </c>
    </row>
    <row r="83" spans="1:17" x14ac:dyDescent="0.25">
      <c r="A83" s="15">
        <v>19</v>
      </c>
      <c r="B83" s="15">
        <v>21</v>
      </c>
    </row>
    <row r="89" spans="1:17" x14ac:dyDescent="0.25">
      <c r="A89" t="s">
        <v>28</v>
      </c>
    </row>
    <row r="90" spans="1:17" x14ac:dyDescent="0.25">
      <c r="A90" s="17" t="s">
        <v>36</v>
      </c>
      <c r="B90" s="17" t="s">
        <v>37</v>
      </c>
      <c r="C90" s="17" t="s">
        <v>38</v>
      </c>
      <c r="D90" s="17" t="s">
        <v>39</v>
      </c>
      <c r="N90" s="17" t="s">
        <v>36</v>
      </c>
      <c r="O90" s="17" t="s">
        <v>111</v>
      </c>
      <c r="P90" s="17" t="s">
        <v>112</v>
      </c>
      <c r="Q90" s="17" t="s">
        <v>39</v>
      </c>
    </row>
    <row r="91" spans="1:17" x14ac:dyDescent="0.25">
      <c r="A91" s="15" t="s">
        <v>29</v>
      </c>
      <c r="B91" s="15">
        <v>24</v>
      </c>
      <c r="C91" s="15">
        <v>60</v>
      </c>
      <c r="D91" s="15">
        <v>84</v>
      </c>
      <c r="N91" s="15" t="s">
        <v>113</v>
      </c>
      <c r="O91" s="15">
        <v>32</v>
      </c>
      <c r="P91" s="15">
        <v>20</v>
      </c>
      <c r="Q91" s="15">
        <f>O91+P91</f>
        <v>52</v>
      </c>
    </row>
    <row r="92" spans="1:17" x14ac:dyDescent="0.25">
      <c r="A92" s="15" t="s">
        <v>30</v>
      </c>
      <c r="B92" s="15">
        <v>4</v>
      </c>
      <c r="C92" s="15">
        <v>14</v>
      </c>
      <c r="D92" s="15">
        <v>18</v>
      </c>
      <c r="N92" s="15" t="s">
        <v>114</v>
      </c>
      <c r="O92" s="15">
        <v>20</v>
      </c>
      <c r="P92" s="15">
        <v>8</v>
      </c>
      <c r="Q92" s="15">
        <f>O92+P92</f>
        <v>28</v>
      </c>
    </row>
    <row r="93" spans="1:17" x14ac:dyDescent="0.25">
      <c r="A93" s="15" t="s">
        <v>31</v>
      </c>
      <c r="B93" s="15">
        <v>4</v>
      </c>
      <c r="C93" s="15">
        <v>16</v>
      </c>
      <c r="D93" s="15">
        <v>20</v>
      </c>
      <c r="N93" s="15" t="s">
        <v>115</v>
      </c>
      <c r="O93" s="15">
        <v>8</v>
      </c>
      <c r="P93" s="15">
        <v>4</v>
      </c>
      <c r="Q93" s="15">
        <f t="shared" ref="Q93:Q97" si="4">O93+P93</f>
        <v>12</v>
      </c>
    </row>
    <row r="94" spans="1:17" x14ac:dyDescent="0.25">
      <c r="A94" s="15" t="s">
        <v>32</v>
      </c>
      <c r="B94" s="15">
        <v>3</v>
      </c>
      <c r="C94" s="15">
        <v>6</v>
      </c>
      <c r="D94" s="15">
        <v>9</v>
      </c>
      <c r="N94" s="15" t="s">
        <v>116</v>
      </c>
      <c r="O94" s="15">
        <v>4</v>
      </c>
      <c r="P94" s="15">
        <v>2</v>
      </c>
      <c r="Q94" s="15">
        <f t="shared" si="4"/>
        <v>6</v>
      </c>
    </row>
    <row r="95" spans="1:17" x14ac:dyDescent="0.25">
      <c r="A95" s="15" t="s">
        <v>33</v>
      </c>
      <c r="B95" s="15">
        <v>2</v>
      </c>
      <c r="C95" s="15">
        <v>10</v>
      </c>
      <c r="D95" s="15">
        <v>12</v>
      </c>
      <c r="N95" s="15" t="s">
        <v>117</v>
      </c>
      <c r="O95" s="15">
        <v>16</v>
      </c>
      <c r="P95" s="15">
        <v>6</v>
      </c>
      <c r="Q95" s="15">
        <f t="shared" si="4"/>
        <v>22</v>
      </c>
    </row>
    <row r="96" spans="1:17" x14ac:dyDescent="0.25">
      <c r="A96" s="15" t="s">
        <v>34</v>
      </c>
      <c r="B96" s="15">
        <v>1</v>
      </c>
      <c r="C96" s="15">
        <v>6</v>
      </c>
      <c r="D96" s="15">
        <v>7</v>
      </c>
      <c r="N96" s="15" t="s">
        <v>34</v>
      </c>
      <c r="O96" s="15">
        <v>35</v>
      </c>
      <c r="P96" s="15">
        <v>15</v>
      </c>
      <c r="Q96" s="15">
        <f t="shared" si="4"/>
        <v>50</v>
      </c>
    </row>
    <row r="97" spans="1:17" x14ac:dyDescent="0.25">
      <c r="A97" s="15" t="s">
        <v>35</v>
      </c>
      <c r="B97" s="15">
        <v>2</v>
      </c>
      <c r="C97" s="15">
        <v>8</v>
      </c>
      <c r="D97" s="15">
        <v>10</v>
      </c>
      <c r="N97" s="15" t="s">
        <v>118</v>
      </c>
      <c r="O97" s="15">
        <v>22</v>
      </c>
      <c r="P97" s="15">
        <v>9</v>
      </c>
      <c r="Q97" s="15">
        <f t="shared" si="4"/>
        <v>31</v>
      </c>
    </row>
    <row r="108" spans="1:17" ht="20.25" x14ac:dyDescent="0.3">
      <c r="A108" s="18" t="s">
        <v>40</v>
      </c>
    </row>
    <row r="109" spans="1:17" x14ac:dyDescent="0.25">
      <c r="A109" s="15" t="s">
        <v>41</v>
      </c>
      <c r="B109" s="15" t="s">
        <v>27</v>
      </c>
    </row>
    <row r="110" spans="1:17" x14ac:dyDescent="0.25">
      <c r="A110" s="15">
        <v>19</v>
      </c>
      <c r="B110" s="15">
        <v>25</v>
      </c>
    </row>
    <row r="111" spans="1:17" x14ac:dyDescent="0.25">
      <c r="A111" s="15">
        <v>20</v>
      </c>
      <c r="B111" s="15">
        <v>28</v>
      </c>
    </row>
    <row r="112" spans="1:17" x14ac:dyDescent="0.25">
      <c r="A112" s="15">
        <v>21</v>
      </c>
      <c r="B112" s="15">
        <v>36</v>
      </c>
    </row>
    <row r="113" spans="1:2" x14ac:dyDescent="0.25">
      <c r="A113" s="15">
        <v>22</v>
      </c>
      <c r="B113" s="15">
        <v>48</v>
      </c>
    </row>
    <row r="114" spans="1:2" x14ac:dyDescent="0.25">
      <c r="A114" s="15">
        <v>23</v>
      </c>
      <c r="B114" s="15">
        <v>51</v>
      </c>
    </row>
    <row r="115" spans="1:2" x14ac:dyDescent="0.25">
      <c r="A115" s="15">
        <v>24</v>
      </c>
      <c r="B115" s="15">
        <v>59</v>
      </c>
    </row>
    <row r="116" spans="1:2" x14ac:dyDescent="0.25">
      <c r="A116" s="15">
        <v>25</v>
      </c>
      <c r="B116" s="15">
        <v>68</v>
      </c>
    </row>
    <row r="117" spans="1:2" x14ac:dyDescent="0.25">
      <c r="A117" s="15">
        <v>26</v>
      </c>
      <c r="B117" s="15">
        <v>72</v>
      </c>
    </row>
    <row r="118" spans="1:2" x14ac:dyDescent="0.25">
      <c r="A118" s="15">
        <v>27</v>
      </c>
      <c r="B118" s="15">
        <v>97</v>
      </c>
    </row>
  </sheetData>
  <mergeCells count="3">
    <mergeCell ref="B2:C2"/>
    <mergeCell ref="A53:C53"/>
    <mergeCell ref="A73:C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C1" workbookViewId="0">
      <selection activeCell="I7" sqref="I7"/>
    </sheetView>
  </sheetViews>
  <sheetFormatPr defaultRowHeight="15" x14ac:dyDescent="0.25"/>
  <sheetData>
    <row r="1" spans="1:18" x14ac:dyDescent="0.25">
      <c r="A1" s="24" t="s">
        <v>44</v>
      </c>
      <c r="B1" s="24" t="s">
        <v>45</v>
      </c>
    </row>
    <row r="2" spans="1:18" x14ac:dyDescent="0.25">
      <c r="A2">
        <v>8</v>
      </c>
      <c r="B2">
        <v>45</v>
      </c>
    </row>
    <row r="3" spans="1:18" x14ac:dyDescent="0.25">
      <c r="A3">
        <v>3</v>
      </c>
      <c r="B3">
        <v>210</v>
      </c>
      <c r="D3" t="s">
        <v>100</v>
      </c>
    </row>
    <row r="4" spans="1:18" x14ac:dyDescent="0.25">
      <c r="A4">
        <v>6</v>
      </c>
      <c r="B4">
        <v>100</v>
      </c>
      <c r="D4">
        <f t="array" ref="D4:K4">TRANSPOSE(A2:A9)</f>
        <v>8</v>
      </c>
      <c r="E4">
        <v>3</v>
      </c>
      <c r="F4">
        <v>6</v>
      </c>
      <c r="G4">
        <v>9</v>
      </c>
      <c r="H4">
        <v>2</v>
      </c>
      <c r="I4">
        <v>5</v>
      </c>
      <c r="J4">
        <v>6</v>
      </c>
      <c r="K4">
        <v>3</v>
      </c>
    </row>
    <row r="5" spans="1:18" x14ac:dyDescent="0.25">
      <c r="A5">
        <v>9</v>
      </c>
      <c r="B5">
        <v>33</v>
      </c>
      <c r="D5" t="s">
        <v>101</v>
      </c>
    </row>
    <row r="6" spans="1:18" x14ac:dyDescent="0.25">
      <c r="A6">
        <v>2</v>
      </c>
      <c r="B6">
        <v>267</v>
      </c>
      <c r="D6">
        <f t="array" ref="D6">MMULT(D4:K4,A2:A9)</f>
        <v>264</v>
      </c>
      <c r="G6">
        <f t="array" ref="G6">MINVERSE(D6)</f>
        <v>3.787878787878788E-3</v>
      </c>
    </row>
    <row r="7" spans="1:18" x14ac:dyDescent="0.25">
      <c r="A7">
        <v>5</v>
      </c>
      <c r="B7">
        <v>134</v>
      </c>
      <c r="D7" t="s">
        <v>103</v>
      </c>
      <c r="E7">
        <f>MDETERM(D6)</f>
        <v>264</v>
      </c>
    </row>
    <row r="8" spans="1:18" x14ac:dyDescent="0.25">
      <c r="A8">
        <v>6</v>
      </c>
      <c r="B8">
        <v>109</v>
      </c>
      <c r="D8">
        <f>MINVERSE(D6)</f>
        <v>3.787878787878788E-3</v>
      </c>
    </row>
    <row r="9" spans="1:18" x14ac:dyDescent="0.25">
      <c r="A9">
        <v>3</v>
      </c>
      <c r="B9">
        <v>235</v>
      </c>
    </row>
    <row r="10" spans="1:18" x14ac:dyDescent="0.25">
      <c r="D10" t="s">
        <v>102</v>
      </c>
      <c r="J10" s="17" t="s">
        <v>44</v>
      </c>
      <c r="K10" s="15">
        <v>8</v>
      </c>
      <c r="L10" s="15">
        <v>3</v>
      </c>
      <c r="M10" s="15">
        <v>6</v>
      </c>
      <c r="N10" s="15">
        <v>9</v>
      </c>
      <c r="O10" s="15">
        <v>2</v>
      </c>
      <c r="P10" s="15">
        <v>5</v>
      </c>
      <c r="Q10" s="15">
        <v>6</v>
      </c>
      <c r="R10" s="15">
        <v>3</v>
      </c>
    </row>
    <row r="11" spans="1:18" x14ac:dyDescent="0.25">
      <c r="D11">
        <f t="array" ref="D11">MMULT(D4:K4,B2:B9)</f>
        <v>4450</v>
      </c>
      <c r="F11">
        <f>D8*D11</f>
        <v>16.856060606060606</v>
      </c>
      <c r="H11">
        <f t="array" ref="H11">MMULT(D8,D11)</f>
        <v>16.856060606060606</v>
      </c>
      <c r="J11" s="17" t="s">
        <v>45</v>
      </c>
      <c r="K11" s="15">
        <v>45</v>
      </c>
      <c r="L11" s="15">
        <v>210</v>
      </c>
      <c r="M11" s="15">
        <v>100</v>
      </c>
      <c r="N11" s="15">
        <v>33</v>
      </c>
      <c r="O11" s="15">
        <v>267</v>
      </c>
      <c r="P11" s="15">
        <v>134</v>
      </c>
      <c r="Q11" s="15">
        <v>109</v>
      </c>
      <c r="R11" s="15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C8" workbookViewId="0">
      <selection activeCell="H23" sqref="H23"/>
    </sheetView>
  </sheetViews>
  <sheetFormatPr defaultRowHeight="15" x14ac:dyDescent="0.25"/>
  <cols>
    <col min="1" max="1" width="13.28515625" bestFit="1" customWidth="1"/>
    <col min="7" max="7" width="25" bestFit="1" customWidth="1"/>
    <col min="8" max="8" width="12" bestFit="1" customWidth="1"/>
  </cols>
  <sheetData>
    <row r="1" spans="1:12" x14ac:dyDescent="0.25">
      <c r="A1" s="24" t="s">
        <v>110</v>
      </c>
      <c r="G1" s="24" t="s">
        <v>119</v>
      </c>
    </row>
    <row r="2" spans="1:12" ht="15.75" x14ac:dyDescent="0.25">
      <c r="A2" s="25" t="s">
        <v>44</v>
      </c>
      <c r="G2" s="15" t="s">
        <v>44</v>
      </c>
      <c r="H2" s="15" t="s">
        <v>45</v>
      </c>
    </row>
    <row r="3" spans="1:12" x14ac:dyDescent="0.25">
      <c r="A3">
        <v>45</v>
      </c>
      <c r="C3" t="s">
        <v>107</v>
      </c>
      <c r="D3">
        <f>((B12-47.5)/(B13/B14))</f>
        <v>1.7411507466475304</v>
      </c>
      <c r="G3" s="15">
        <v>58</v>
      </c>
      <c r="H3" s="15">
        <v>83</v>
      </c>
    </row>
    <row r="4" spans="1:12" ht="15.75" thickBot="1" x14ac:dyDescent="0.3">
      <c r="A4">
        <v>47</v>
      </c>
      <c r="G4" s="15">
        <v>140</v>
      </c>
      <c r="H4" s="15">
        <v>72</v>
      </c>
    </row>
    <row r="5" spans="1:12" x14ac:dyDescent="0.25">
      <c r="A5">
        <v>50</v>
      </c>
      <c r="C5" t="s">
        <v>108</v>
      </c>
      <c r="D5">
        <f>TDIST(ABS(D3),8,2)</f>
        <v>0.11983459667509375</v>
      </c>
      <c r="G5" s="15">
        <v>102</v>
      </c>
      <c r="H5" s="15">
        <v>67</v>
      </c>
      <c r="J5" s="22"/>
      <c r="K5" s="22"/>
      <c r="L5" s="22"/>
    </row>
    <row r="6" spans="1:12" x14ac:dyDescent="0.25">
      <c r="A6">
        <v>52</v>
      </c>
      <c r="C6" t="s">
        <v>109</v>
      </c>
      <c r="D6" t="str">
        <f>IF(D5&lt;0.05,"Reject Ho","Don't Reject Ho")</f>
        <v>Don't Reject Ho</v>
      </c>
      <c r="G6" s="15">
        <v>101</v>
      </c>
      <c r="H6" s="15">
        <v>139</v>
      </c>
      <c r="J6" s="20"/>
      <c r="K6" s="20"/>
      <c r="L6" s="20"/>
    </row>
    <row r="7" spans="1:12" x14ac:dyDescent="0.25">
      <c r="A7">
        <v>48</v>
      </c>
      <c r="G7" s="15">
        <v>126</v>
      </c>
      <c r="H7" s="15">
        <v>67</v>
      </c>
      <c r="J7" s="20"/>
      <c r="K7" s="20"/>
      <c r="L7" s="20"/>
    </row>
    <row r="8" spans="1:12" x14ac:dyDescent="0.25">
      <c r="A8">
        <v>47</v>
      </c>
      <c r="G8" s="15">
        <v>79</v>
      </c>
      <c r="H8" s="15">
        <v>78</v>
      </c>
      <c r="J8" s="20"/>
      <c r="K8" s="20"/>
      <c r="L8" s="20"/>
    </row>
    <row r="9" spans="1:12" x14ac:dyDescent="0.25">
      <c r="A9">
        <v>53</v>
      </c>
      <c r="J9" s="20"/>
      <c r="K9" s="20"/>
      <c r="L9" s="20"/>
    </row>
    <row r="10" spans="1:12" x14ac:dyDescent="0.25">
      <c r="A10">
        <v>51</v>
      </c>
      <c r="J10" s="20"/>
      <c r="K10" s="20"/>
      <c r="L10" s="20"/>
    </row>
    <row r="11" spans="1:12" x14ac:dyDescent="0.25">
      <c r="J11" s="20"/>
      <c r="K11" s="20"/>
      <c r="L11" s="20"/>
    </row>
    <row r="12" spans="1:12" x14ac:dyDescent="0.25">
      <c r="A12" t="s">
        <v>104</v>
      </c>
      <c r="B12">
        <f>AVERAGE(A3:A10)</f>
        <v>49.125</v>
      </c>
      <c r="J12" s="20"/>
      <c r="K12" s="20"/>
      <c r="L12" s="20"/>
    </row>
    <row r="13" spans="1:12" x14ac:dyDescent="0.25">
      <c r="A13" t="s">
        <v>105</v>
      </c>
      <c r="B13">
        <f>_xlfn.STDEV.S(A3:A10)</f>
        <v>2.7998724460742341</v>
      </c>
      <c r="G13" t="s">
        <v>120</v>
      </c>
      <c r="J13" s="20"/>
      <c r="K13" s="20"/>
      <c r="L13" s="20"/>
    </row>
    <row r="14" spans="1:12" ht="15.75" thickBot="1" x14ac:dyDescent="0.3">
      <c r="A14" t="s">
        <v>106</v>
      </c>
      <c r="B14">
        <f>SQRT(9)</f>
        <v>3</v>
      </c>
      <c r="J14" s="21"/>
      <c r="K14" s="21"/>
      <c r="L14" s="21"/>
    </row>
    <row r="15" spans="1:12" x14ac:dyDescent="0.25">
      <c r="G15" s="22"/>
      <c r="H15" s="22" t="s">
        <v>44</v>
      </c>
      <c r="I15" s="22" t="s">
        <v>45</v>
      </c>
    </row>
    <row r="16" spans="1:12" x14ac:dyDescent="0.25">
      <c r="G16" s="20" t="s">
        <v>85</v>
      </c>
      <c r="H16" s="20">
        <v>101</v>
      </c>
      <c r="I16" s="20">
        <v>84.333333333333329</v>
      </c>
    </row>
    <row r="17" spans="7:9" x14ac:dyDescent="0.25">
      <c r="G17" s="20" t="s">
        <v>121</v>
      </c>
      <c r="H17" s="20">
        <v>25</v>
      </c>
      <c r="I17" s="20">
        <v>25</v>
      </c>
    </row>
    <row r="18" spans="7:9" x14ac:dyDescent="0.25">
      <c r="G18" s="20" t="s">
        <v>52</v>
      </c>
      <c r="H18" s="20">
        <v>6</v>
      </c>
      <c r="I18" s="20">
        <v>6</v>
      </c>
    </row>
    <row r="19" spans="7:9" x14ac:dyDescent="0.25">
      <c r="G19" s="20" t="s">
        <v>122</v>
      </c>
      <c r="H19" s="20">
        <v>0</v>
      </c>
      <c r="I19" s="20"/>
    </row>
    <row r="20" spans="7:9" x14ac:dyDescent="0.25">
      <c r="G20" s="20" t="s">
        <v>123</v>
      </c>
      <c r="H20" s="20">
        <v>5.7735026918962591</v>
      </c>
      <c r="I20" s="20"/>
    </row>
    <row r="21" spans="7:9" x14ac:dyDescent="0.25">
      <c r="G21" s="20" t="s">
        <v>124</v>
      </c>
      <c r="H21" s="20">
        <v>3.8820182624021982E-9</v>
      </c>
      <c r="I21" s="20"/>
    </row>
    <row r="22" spans="7:9" x14ac:dyDescent="0.25">
      <c r="G22" s="20" t="s">
        <v>125</v>
      </c>
      <c r="H22" s="20">
        <v>2.3263478740408408</v>
      </c>
      <c r="I22" s="20"/>
    </row>
    <row r="23" spans="7:9" x14ac:dyDescent="0.25">
      <c r="G23" s="20" t="s">
        <v>126</v>
      </c>
      <c r="H23" s="20">
        <v>7.7640365248043963E-9</v>
      </c>
      <c r="I23" s="20"/>
    </row>
    <row r="24" spans="7:9" ht="15.75" thickBot="1" x14ac:dyDescent="0.3">
      <c r="G24" s="21" t="s">
        <v>127</v>
      </c>
      <c r="H24" s="21">
        <v>2.5758293035488999</v>
      </c>
      <c r="I24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15" sqref="J15"/>
    </sheetView>
  </sheetViews>
  <sheetFormatPr defaultRowHeight="15" x14ac:dyDescent="0.25"/>
  <cols>
    <col min="1" max="1" width="11.42578125" bestFit="1" customWidth="1"/>
    <col min="2" max="2" width="11.28515625" bestFit="1" customWidth="1"/>
    <col min="6" max="6" width="12.5703125" bestFit="1" customWidth="1"/>
    <col min="7" max="7" width="12.28515625" bestFit="1" customWidth="1"/>
  </cols>
  <sheetData>
    <row r="1" spans="1:7" ht="15.75" x14ac:dyDescent="0.25">
      <c r="A1" s="19" t="s">
        <v>43</v>
      </c>
      <c r="B1" s="19" t="s">
        <v>42</v>
      </c>
      <c r="E1" s="22"/>
      <c r="F1" s="22" t="s">
        <v>43</v>
      </c>
      <c r="G1" s="22" t="s">
        <v>42</v>
      </c>
    </row>
    <row r="2" spans="1:7" x14ac:dyDescent="0.25">
      <c r="A2" s="15">
        <v>72</v>
      </c>
      <c r="B2" s="15">
        <v>37</v>
      </c>
      <c r="E2" s="20" t="s">
        <v>43</v>
      </c>
      <c r="F2" s="20">
        <v>1</v>
      </c>
      <c r="G2" s="20"/>
    </row>
    <row r="3" spans="1:7" ht="15.75" thickBot="1" x14ac:dyDescent="0.3">
      <c r="A3" s="15">
        <v>71</v>
      </c>
      <c r="B3" s="15">
        <v>37</v>
      </c>
      <c r="E3" s="21" t="s">
        <v>42</v>
      </c>
      <c r="F3" s="21">
        <v>-0.92480619499966044</v>
      </c>
      <c r="G3" s="21">
        <v>1</v>
      </c>
    </row>
    <row r="4" spans="1:7" x14ac:dyDescent="0.25">
      <c r="A4" s="15">
        <v>78</v>
      </c>
      <c r="B4" s="15">
        <v>32</v>
      </c>
    </row>
    <row r="5" spans="1:7" x14ac:dyDescent="0.25">
      <c r="A5" s="15">
        <v>75</v>
      </c>
      <c r="B5" s="15">
        <v>36</v>
      </c>
    </row>
    <row r="6" spans="1:7" x14ac:dyDescent="0.25">
      <c r="A6" s="15">
        <v>81</v>
      </c>
      <c r="B6" s="15">
        <v>33</v>
      </c>
    </row>
    <row r="7" spans="1:7" x14ac:dyDescent="0.25">
      <c r="A7" s="15">
        <v>77</v>
      </c>
      <c r="B7" s="15">
        <v>35</v>
      </c>
    </row>
    <row r="8" spans="1:7" x14ac:dyDescent="0.25">
      <c r="A8" s="15">
        <v>68</v>
      </c>
      <c r="B8" s="15">
        <v>39</v>
      </c>
    </row>
    <row r="9" spans="1:7" x14ac:dyDescent="0.25">
      <c r="A9" s="15">
        <v>76</v>
      </c>
      <c r="B9" s="15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E16" sqref="E16:I18"/>
    </sheetView>
  </sheetViews>
  <sheetFormatPr defaultRowHeight="15" x14ac:dyDescent="0.25"/>
  <cols>
    <col min="5" max="5" width="10.140625" customWidth="1"/>
    <col min="6" max="6" width="12.5703125" bestFit="1" customWidth="1"/>
    <col min="7" max="7" width="14.28515625" customWidth="1"/>
    <col min="9" max="9" width="12" bestFit="1" customWidth="1"/>
    <col min="10" max="10" width="16.140625" customWidth="1"/>
    <col min="11" max="11" width="19.28515625" customWidth="1"/>
    <col min="12" max="13" width="12" bestFit="1" customWidth="1"/>
  </cols>
  <sheetData>
    <row r="1" spans="1:13" x14ac:dyDescent="0.25">
      <c r="A1" t="s">
        <v>44</v>
      </c>
      <c r="B1" t="s">
        <v>45</v>
      </c>
      <c r="C1" t="s">
        <v>73</v>
      </c>
      <c r="E1" t="s">
        <v>46</v>
      </c>
    </row>
    <row r="2" spans="1:13" ht="15.75" thickBot="1" x14ac:dyDescent="0.3">
      <c r="A2">
        <v>18</v>
      </c>
      <c r="B2">
        <v>29</v>
      </c>
    </row>
    <row r="3" spans="1:13" x14ac:dyDescent="0.25">
      <c r="A3">
        <v>18</v>
      </c>
      <c r="B3">
        <v>39</v>
      </c>
      <c r="E3" s="23" t="s">
        <v>47</v>
      </c>
      <c r="F3" s="23"/>
    </row>
    <row r="4" spans="1:13" x14ac:dyDescent="0.25">
      <c r="A4">
        <v>14</v>
      </c>
      <c r="B4">
        <v>11</v>
      </c>
      <c r="E4" s="20" t="s">
        <v>48</v>
      </c>
      <c r="F4" s="20">
        <v>0.3891243793727604</v>
      </c>
    </row>
    <row r="5" spans="1:13" x14ac:dyDescent="0.25">
      <c r="A5">
        <v>14</v>
      </c>
      <c r="B5">
        <v>29</v>
      </c>
      <c r="E5" s="20" t="s">
        <v>49</v>
      </c>
      <c r="F5" s="20">
        <v>0.15141778262223596</v>
      </c>
    </row>
    <row r="6" spans="1:13" x14ac:dyDescent="0.25">
      <c r="A6">
        <v>29</v>
      </c>
      <c r="B6">
        <v>21</v>
      </c>
      <c r="E6" s="20" t="s">
        <v>50</v>
      </c>
      <c r="F6" s="20">
        <v>3.0191751568269667E-2</v>
      </c>
    </row>
    <row r="7" spans="1:13" x14ac:dyDescent="0.25">
      <c r="A7">
        <v>20</v>
      </c>
      <c r="B7">
        <v>37</v>
      </c>
      <c r="E7" s="20" t="s">
        <v>51</v>
      </c>
      <c r="F7" s="20">
        <v>9.8478842825844097</v>
      </c>
    </row>
    <row r="8" spans="1:13" ht="15.75" thickBot="1" x14ac:dyDescent="0.3">
      <c r="A8">
        <v>28</v>
      </c>
      <c r="B8">
        <v>15</v>
      </c>
      <c r="E8" s="21" t="s">
        <v>52</v>
      </c>
      <c r="F8" s="21">
        <v>9</v>
      </c>
    </row>
    <row r="9" spans="1:13" x14ac:dyDescent="0.25">
      <c r="A9">
        <v>36</v>
      </c>
      <c r="B9">
        <v>17</v>
      </c>
    </row>
    <row r="10" spans="1:13" ht="15.75" thickBot="1" x14ac:dyDescent="0.3">
      <c r="A10">
        <v>35</v>
      </c>
      <c r="B10">
        <v>15</v>
      </c>
      <c r="E10" t="s">
        <v>53</v>
      </c>
    </row>
    <row r="11" spans="1:13" x14ac:dyDescent="0.25">
      <c r="A11">
        <v>11</v>
      </c>
      <c r="B11">
        <v>23</v>
      </c>
      <c r="E11" s="22"/>
      <c r="F11" s="22" t="s">
        <v>57</v>
      </c>
      <c r="G11" s="22" t="s">
        <v>58</v>
      </c>
      <c r="H11" s="22" t="s">
        <v>59</v>
      </c>
      <c r="I11" s="22" t="s">
        <v>60</v>
      </c>
      <c r="J11" s="22" t="s">
        <v>61</v>
      </c>
    </row>
    <row r="12" spans="1:13" x14ac:dyDescent="0.25">
      <c r="E12" s="20" t="s">
        <v>54</v>
      </c>
      <c r="F12" s="20">
        <v>1</v>
      </c>
      <c r="G12" s="20">
        <v>121.13422609778877</v>
      </c>
      <c r="H12" s="20">
        <v>121.13422609778877</v>
      </c>
      <c r="I12" s="20">
        <v>1.249053370021074</v>
      </c>
      <c r="J12" s="20">
        <v>0.30061776294833031</v>
      </c>
    </row>
    <row r="13" spans="1:13" x14ac:dyDescent="0.25">
      <c r="E13" s="20" t="s">
        <v>55</v>
      </c>
      <c r="F13" s="20">
        <v>7</v>
      </c>
      <c r="G13" s="20">
        <v>678.86577390221123</v>
      </c>
      <c r="H13" s="20">
        <v>96.980824843173039</v>
      </c>
      <c r="I13" s="20"/>
      <c r="J13" s="20"/>
    </row>
    <row r="14" spans="1:13" ht="15.75" thickBot="1" x14ac:dyDescent="0.3">
      <c r="E14" s="21" t="s">
        <v>39</v>
      </c>
      <c r="F14" s="21">
        <v>8</v>
      </c>
      <c r="G14" s="21">
        <v>800</v>
      </c>
      <c r="H14" s="21"/>
      <c r="I14" s="21"/>
      <c r="J14" s="21"/>
    </row>
    <row r="15" spans="1:13" ht="15.75" thickBot="1" x14ac:dyDescent="0.3"/>
    <row r="16" spans="1:13" x14ac:dyDescent="0.25">
      <c r="E16" s="30"/>
      <c r="F16" s="30" t="s">
        <v>62</v>
      </c>
      <c r="G16" s="30" t="s">
        <v>51</v>
      </c>
      <c r="H16" s="30" t="s">
        <v>63</v>
      </c>
      <c r="I16" s="30" t="s">
        <v>64</v>
      </c>
      <c r="J16" s="22" t="s">
        <v>65</v>
      </c>
      <c r="K16" s="22" t="s">
        <v>66</v>
      </c>
      <c r="L16" s="22" t="s">
        <v>67</v>
      </c>
      <c r="M16" s="22" t="s">
        <v>68</v>
      </c>
    </row>
    <row r="17" spans="1:15" x14ac:dyDescent="0.25">
      <c r="E17" s="31" t="s">
        <v>56</v>
      </c>
      <c r="F17" s="31">
        <v>32.384926814076607</v>
      </c>
      <c r="G17" s="31">
        <v>9.016126077781502</v>
      </c>
      <c r="H17" s="31">
        <v>3.5918893030880517</v>
      </c>
      <c r="I17" s="31">
        <v>8.8348422021877742E-3</v>
      </c>
      <c r="J17" s="20">
        <v>11.065176435136333</v>
      </c>
      <c r="K17" s="20">
        <v>53.704677193016877</v>
      </c>
      <c r="L17" s="20">
        <v>11.065176435136333</v>
      </c>
      <c r="M17" s="20">
        <v>53.704677193016877</v>
      </c>
    </row>
    <row r="18" spans="1:15" ht="15.75" thickBot="1" x14ac:dyDescent="0.3">
      <c r="E18" s="31"/>
      <c r="F18" s="31">
        <v>-0.41202117720336334</v>
      </c>
      <c r="G18" s="31">
        <v>0.36866256541203291</v>
      </c>
      <c r="H18" s="31">
        <v>-1.1176105627726836</v>
      </c>
      <c r="I18" s="31">
        <v>0.30061776294832993</v>
      </c>
      <c r="J18" s="21">
        <v>-1.2837696200310678</v>
      </c>
      <c r="K18" s="21">
        <v>0.45972726562434102</v>
      </c>
      <c r="L18" s="21">
        <v>-1.2837696200310678</v>
      </c>
      <c r="M18" s="21">
        <v>0.45972726562434102</v>
      </c>
    </row>
    <row r="20" spans="1:15" x14ac:dyDescent="0.25">
      <c r="A20" t="s">
        <v>71</v>
      </c>
      <c r="B20" s="20">
        <v>32.384926814076607</v>
      </c>
    </row>
    <row r="21" spans="1:15" ht="15.75" thickBot="1" x14ac:dyDescent="0.3">
      <c r="A21" t="s">
        <v>72</v>
      </c>
      <c r="B21" s="21">
        <v>-0.41202117720336334</v>
      </c>
    </row>
    <row r="22" spans="1:15" x14ac:dyDescent="0.25">
      <c r="E22" t="s">
        <v>69</v>
      </c>
    </row>
    <row r="23" spans="1:15" ht="15.75" thickBot="1" x14ac:dyDescent="0.3">
      <c r="A23" t="s">
        <v>73</v>
      </c>
    </row>
    <row r="24" spans="1:15" x14ac:dyDescent="0.25">
      <c r="A24" s="20"/>
      <c r="E24" s="22" t="s">
        <v>70</v>
      </c>
      <c r="F24" s="22">
        <v>29</v>
      </c>
    </row>
    <row r="25" spans="1:15" x14ac:dyDescent="0.25">
      <c r="E25" s="20">
        <v>5.5555555555555554</v>
      </c>
      <c r="F25" s="20">
        <v>11</v>
      </c>
      <c r="I25" t="s">
        <v>46</v>
      </c>
    </row>
    <row r="26" spans="1:15" ht="15.75" thickBot="1" x14ac:dyDescent="0.3">
      <c r="E26" s="20">
        <v>16.666666666666664</v>
      </c>
      <c r="F26" s="20">
        <v>15</v>
      </c>
      <c r="N26" s="20"/>
      <c r="O26" s="20"/>
    </row>
    <row r="27" spans="1:15" ht="15.75" thickBot="1" x14ac:dyDescent="0.3">
      <c r="E27" s="20">
        <v>27.777777777777779</v>
      </c>
      <c r="F27" s="20">
        <v>15</v>
      </c>
      <c r="I27" s="23" t="s">
        <v>47</v>
      </c>
      <c r="J27" s="23"/>
      <c r="N27" s="21"/>
      <c r="O27" s="21"/>
    </row>
    <row r="28" spans="1:15" x14ac:dyDescent="0.25">
      <c r="E28" s="20">
        <v>38.888888888888886</v>
      </c>
      <c r="F28" s="20">
        <v>17</v>
      </c>
      <c r="I28" s="20" t="s">
        <v>48</v>
      </c>
      <c r="J28" s="20">
        <v>0.81776560309471946</v>
      </c>
    </row>
    <row r="29" spans="1:15" x14ac:dyDescent="0.25">
      <c r="E29" s="20">
        <v>50</v>
      </c>
      <c r="F29" s="20">
        <v>21</v>
      </c>
      <c r="I29" s="20" t="s">
        <v>49</v>
      </c>
      <c r="J29" s="20">
        <v>0.66874058160487015</v>
      </c>
    </row>
    <row r="30" spans="1:15" x14ac:dyDescent="0.25">
      <c r="E30" s="20">
        <v>61.111111111111114</v>
      </c>
      <c r="F30" s="20">
        <v>23</v>
      </c>
      <c r="I30" s="20" t="s">
        <v>50</v>
      </c>
      <c r="J30" s="20">
        <v>0.55762947049375911</v>
      </c>
    </row>
    <row r="31" spans="1:15" x14ac:dyDescent="0.25">
      <c r="E31" s="20">
        <v>72.222222222222214</v>
      </c>
      <c r="F31" s="20">
        <v>29</v>
      </c>
      <c r="I31" s="20" t="s">
        <v>51</v>
      </c>
      <c r="J31" s="20">
        <v>15.350435377704081</v>
      </c>
    </row>
    <row r="32" spans="1:15" ht="15.75" thickBot="1" x14ac:dyDescent="0.3">
      <c r="E32" s="20">
        <v>83.333333333333329</v>
      </c>
      <c r="F32" s="20">
        <v>37</v>
      </c>
      <c r="I32" s="21" t="s">
        <v>52</v>
      </c>
      <c r="J32" s="21">
        <v>10</v>
      </c>
    </row>
    <row r="33" spans="5:22" ht="15.75" thickBot="1" x14ac:dyDescent="0.3">
      <c r="E33" s="21">
        <v>94.444444444444443</v>
      </c>
      <c r="F33" s="21">
        <v>39</v>
      </c>
    </row>
    <row r="34" spans="5:22" ht="15.75" thickBot="1" x14ac:dyDescent="0.3">
      <c r="I34" t="s">
        <v>53</v>
      </c>
    </row>
    <row r="35" spans="5:22" ht="15.75" thickBot="1" x14ac:dyDescent="0.3">
      <c r="I35" s="22"/>
      <c r="J35" s="22" t="s">
        <v>57</v>
      </c>
      <c r="K35" s="22" t="s">
        <v>58</v>
      </c>
      <c r="L35" s="22" t="s">
        <v>59</v>
      </c>
      <c r="M35" s="22" t="s">
        <v>60</v>
      </c>
    </row>
    <row r="36" spans="5:22" x14ac:dyDescent="0.25">
      <c r="I36" s="20" t="s">
        <v>54</v>
      </c>
      <c r="J36" s="20">
        <v>1</v>
      </c>
      <c r="K36" s="20">
        <v>4281.2772034343789</v>
      </c>
      <c r="L36" s="20">
        <v>4281.2772034343789</v>
      </c>
      <c r="M36" s="20">
        <v>18.169038826436331</v>
      </c>
      <c r="P36" s="22"/>
      <c r="Q36" s="22"/>
      <c r="R36" s="22"/>
      <c r="S36" s="22"/>
    </row>
    <row r="37" spans="5:22" x14ac:dyDescent="0.25">
      <c r="I37" s="20" t="s">
        <v>55</v>
      </c>
      <c r="J37" s="20">
        <v>9</v>
      </c>
      <c r="K37" s="20">
        <v>2120.7227965656211</v>
      </c>
      <c r="L37" s="20">
        <v>235.63586628506903</v>
      </c>
      <c r="M37" s="20"/>
      <c r="P37" s="20"/>
      <c r="Q37" s="20"/>
      <c r="R37" s="20"/>
      <c r="S37" s="20"/>
    </row>
    <row r="38" spans="5:22" ht="15.75" thickBot="1" x14ac:dyDescent="0.3">
      <c r="I38" s="21" t="s">
        <v>39</v>
      </c>
      <c r="J38" s="21">
        <v>10</v>
      </c>
      <c r="K38" s="21">
        <v>6402</v>
      </c>
      <c r="L38" s="21"/>
      <c r="M38" s="21"/>
      <c r="P38" s="20"/>
      <c r="Q38" s="20"/>
      <c r="R38" s="20"/>
      <c r="S38" s="20"/>
    </row>
    <row r="39" spans="5:22" ht="15.75" thickBot="1" x14ac:dyDescent="0.3">
      <c r="P39" s="21"/>
      <c r="Q39" s="21"/>
      <c r="R39" s="21"/>
      <c r="S39" s="21"/>
    </row>
    <row r="40" spans="5:22" ht="15.75" thickBot="1" x14ac:dyDescent="0.3">
      <c r="I40" s="22"/>
      <c r="J40" s="22" t="s">
        <v>62</v>
      </c>
      <c r="K40" s="22" t="s">
        <v>51</v>
      </c>
      <c r="L40" s="22" t="s">
        <v>63</v>
      </c>
      <c r="M40" s="22" t="s">
        <v>64</v>
      </c>
    </row>
    <row r="41" spans="5:22" x14ac:dyDescent="0.25">
      <c r="I41" s="20" t="s">
        <v>56</v>
      </c>
      <c r="J41" s="20">
        <v>0</v>
      </c>
      <c r="K41" s="20" t="e">
        <v>#N/A</v>
      </c>
      <c r="L41" s="20" t="e">
        <v>#N/A</v>
      </c>
      <c r="M41" s="20" t="e">
        <v>#N/A</v>
      </c>
      <c r="P41" s="22"/>
      <c r="Q41" s="22"/>
      <c r="R41" s="22"/>
      <c r="S41" s="22"/>
      <c r="T41" s="22"/>
      <c r="U41" s="22"/>
      <c r="V41" s="22"/>
    </row>
    <row r="42" spans="5:22" ht="15.75" thickBot="1" x14ac:dyDescent="0.3">
      <c r="I42" s="21" t="s">
        <v>44</v>
      </c>
      <c r="J42" s="21">
        <v>0.86612931487646749</v>
      </c>
      <c r="K42" s="21">
        <v>0.20319675187574351</v>
      </c>
      <c r="L42" s="21">
        <v>4.2625155514597628</v>
      </c>
      <c r="M42" s="21">
        <v>2.1033455429605532E-3</v>
      </c>
      <c r="P42" s="20"/>
      <c r="Q42" s="20"/>
      <c r="R42" s="20"/>
      <c r="S42" s="20"/>
      <c r="T42" s="20"/>
      <c r="U42" s="20"/>
      <c r="V42" s="20"/>
    </row>
    <row r="43" spans="5:22" ht="15.75" thickBot="1" x14ac:dyDescent="0.3">
      <c r="P43" s="21"/>
      <c r="Q43" s="21"/>
      <c r="R43" s="21"/>
      <c r="S43" s="21"/>
      <c r="T43" s="21"/>
      <c r="U43" s="21"/>
      <c r="V43" s="21"/>
    </row>
  </sheetData>
  <sortState ref="F25:F33">
    <sortCondition ref="F2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M4" sqref="M4"/>
    </sheetView>
  </sheetViews>
  <sheetFormatPr defaultRowHeight="15" x14ac:dyDescent="0.25"/>
  <cols>
    <col min="4" max="4" width="16.85546875" bestFit="1" customWidth="1"/>
  </cols>
  <sheetData>
    <row r="1" spans="1:10" x14ac:dyDescent="0.25">
      <c r="A1" t="s">
        <v>44</v>
      </c>
      <c r="B1" t="s">
        <v>45</v>
      </c>
    </row>
    <row r="2" spans="1:10" x14ac:dyDescent="0.25">
      <c r="A2">
        <v>70</v>
      </c>
      <c r="B2">
        <v>32</v>
      </c>
      <c r="D2" t="s">
        <v>74</v>
      </c>
    </row>
    <row r="3" spans="1:10" x14ac:dyDescent="0.25">
      <c r="A3">
        <v>49</v>
      </c>
      <c r="B3">
        <v>25</v>
      </c>
    </row>
    <row r="4" spans="1:10" ht="15.75" thickBot="1" x14ac:dyDescent="0.3">
      <c r="A4">
        <v>49</v>
      </c>
      <c r="B4">
        <v>25</v>
      </c>
      <c r="D4" t="s">
        <v>75</v>
      </c>
    </row>
    <row r="5" spans="1:10" x14ac:dyDescent="0.25">
      <c r="A5">
        <v>40</v>
      </c>
      <c r="B5">
        <v>70</v>
      </c>
      <c r="D5" s="22" t="s">
        <v>76</v>
      </c>
      <c r="E5" s="22" t="s">
        <v>77</v>
      </c>
      <c r="F5" s="22" t="s">
        <v>78</v>
      </c>
      <c r="G5" s="22" t="s">
        <v>79</v>
      </c>
      <c r="H5" s="22" t="s">
        <v>80</v>
      </c>
    </row>
    <row r="6" spans="1:10" x14ac:dyDescent="0.25">
      <c r="A6">
        <v>80</v>
      </c>
      <c r="B6">
        <v>22</v>
      </c>
      <c r="D6" s="20" t="s">
        <v>44</v>
      </c>
      <c r="E6" s="20">
        <v>10</v>
      </c>
      <c r="F6" s="20">
        <v>601</v>
      </c>
      <c r="G6" s="20">
        <v>60.1</v>
      </c>
      <c r="H6" s="20">
        <v>203.87777777777794</v>
      </c>
    </row>
    <row r="7" spans="1:10" ht="15.75" thickBot="1" x14ac:dyDescent="0.3">
      <c r="A7">
        <v>63</v>
      </c>
      <c r="B7">
        <v>61</v>
      </c>
      <c r="D7" s="21" t="s">
        <v>45</v>
      </c>
      <c r="E7" s="21">
        <v>10</v>
      </c>
      <c r="F7" s="21">
        <v>457</v>
      </c>
      <c r="G7" s="21">
        <v>45.7</v>
      </c>
      <c r="H7" s="21">
        <v>481.78888888888872</v>
      </c>
    </row>
    <row r="8" spans="1:10" x14ac:dyDescent="0.25">
      <c r="A8">
        <v>70</v>
      </c>
      <c r="B8">
        <v>22</v>
      </c>
    </row>
    <row r="9" spans="1:10" x14ac:dyDescent="0.25">
      <c r="A9">
        <v>58</v>
      </c>
      <c r="B9">
        <v>67</v>
      </c>
    </row>
    <row r="10" spans="1:10" ht="15.75" thickBot="1" x14ac:dyDescent="0.3">
      <c r="A10">
        <v>78</v>
      </c>
      <c r="B10">
        <v>63</v>
      </c>
      <c r="D10" t="s">
        <v>53</v>
      </c>
    </row>
    <row r="11" spans="1:10" x14ac:dyDescent="0.25">
      <c r="A11">
        <v>44</v>
      </c>
      <c r="B11">
        <v>70</v>
      </c>
      <c r="D11" s="22" t="s">
        <v>81</v>
      </c>
      <c r="E11" s="22" t="s">
        <v>58</v>
      </c>
      <c r="F11" s="22" t="s">
        <v>57</v>
      </c>
      <c r="G11" s="22" t="s">
        <v>59</v>
      </c>
      <c r="H11" s="22" t="s">
        <v>60</v>
      </c>
      <c r="I11" s="22" t="s">
        <v>64</v>
      </c>
      <c r="J11" s="22" t="s">
        <v>82</v>
      </c>
    </row>
    <row r="12" spans="1:10" x14ac:dyDescent="0.25">
      <c r="D12" s="20" t="s">
        <v>83</v>
      </c>
      <c r="E12" s="20">
        <v>1036.8000000000011</v>
      </c>
      <c r="F12" s="20">
        <v>1</v>
      </c>
      <c r="G12" s="20">
        <v>1036.8000000000011</v>
      </c>
      <c r="H12" s="20">
        <v>3.0242100145843493</v>
      </c>
      <c r="I12" s="20">
        <v>9.9103579081353074E-2</v>
      </c>
      <c r="J12" s="20">
        <v>4.4138734191705664</v>
      </c>
    </row>
    <row r="13" spans="1:10" x14ac:dyDescent="0.25">
      <c r="D13" s="20" t="s">
        <v>84</v>
      </c>
      <c r="E13" s="20">
        <v>6171</v>
      </c>
      <c r="F13" s="20">
        <v>18</v>
      </c>
      <c r="G13" s="20">
        <v>342.83333333333331</v>
      </c>
      <c r="H13" s="20"/>
      <c r="I13" s="20"/>
      <c r="J13" s="20"/>
    </row>
    <row r="14" spans="1:10" x14ac:dyDescent="0.25">
      <c r="D14" s="20"/>
      <c r="E14" s="20"/>
      <c r="F14" s="20"/>
      <c r="G14" s="20"/>
      <c r="H14" s="20"/>
      <c r="I14" s="20"/>
      <c r="J14" s="20"/>
    </row>
    <row r="15" spans="1:10" ht="15.75" thickBot="1" x14ac:dyDescent="0.3">
      <c r="D15" s="21" t="s">
        <v>39</v>
      </c>
      <c r="E15" s="21">
        <v>7207.8000000000011</v>
      </c>
      <c r="F15" s="21">
        <v>19</v>
      </c>
      <c r="G15" s="21"/>
      <c r="H15" s="21"/>
      <c r="I15" s="21"/>
      <c r="J15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9" sqref="H9"/>
    </sheetView>
  </sheetViews>
  <sheetFormatPr defaultRowHeight="15" x14ac:dyDescent="0.25"/>
  <cols>
    <col min="3" max="3" width="15.7109375" bestFit="1" customWidth="1"/>
    <col min="6" max="6" width="14" bestFit="1" customWidth="1"/>
  </cols>
  <sheetData>
    <row r="1" spans="1:7" x14ac:dyDescent="0.25">
      <c r="A1">
        <v>59</v>
      </c>
    </row>
    <row r="2" spans="1:7" x14ac:dyDescent="0.25">
      <c r="A2">
        <v>68</v>
      </c>
      <c r="C2" t="s">
        <v>85</v>
      </c>
      <c r="D2">
        <f>AVERAGE(A1:A15)</f>
        <v>46.6</v>
      </c>
      <c r="F2" t="s">
        <v>87</v>
      </c>
      <c r="G2">
        <f>GEOMEAN(A1:A15)</f>
        <v>44.638452428980827</v>
      </c>
    </row>
    <row r="3" spans="1:7" x14ac:dyDescent="0.25">
      <c r="A3">
        <v>36</v>
      </c>
      <c r="C3" t="s">
        <v>80</v>
      </c>
      <c r="D3">
        <f>VAR(A1:A15)</f>
        <v>178.25714285714275</v>
      </c>
      <c r="F3" t="s">
        <v>88</v>
      </c>
      <c r="G3">
        <f>HARMEAN(A1:A15)</f>
        <v>42.48810189673992</v>
      </c>
    </row>
    <row r="4" spans="1:7" x14ac:dyDescent="0.25">
      <c r="A4">
        <v>57</v>
      </c>
      <c r="C4" t="s">
        <v>86</v>
      </c>
      <c r="D4">
        <f>_xlfn.STDEV.S(A1:A15)</f>
        <v>13.351297422241133</v>
      </c>
      <c r="F4" t="s">
        <v>90</v>
      </c>
      <c r="G4">
        <f>MEDIAN(A1:A15)</f>
        <v>48</v>
      </c>
    </row>
    <row r="5" spans="1:7" x14ac:dyDescent="0.25">
      <c r="A5">
        <v>48</v>
      </c>
    </row>
    <row r="6" spans="1:7" ht="15.75" thickBot="1" x14ac:dyDescent="0.3">
      <c r="A6">
        <v>48</v>
      </c>
    </row>
    <row r="7" spans="1:7" x14ac:dyDescent="0.25">
      <c r="A7">
        <v>42</v>
      </c>
      <c r="C7" s="23" t="s">
        <v>89</v>
      </c>
      <c r="D7" s="23"/>
    </row>
    <row r="8" spans="1:7" x14ac:dyDescent="0.25">
      <c r="A8">
        <v>47</v>
      </c>
      <c r="C8" s="20"/>
      <c r="D8" s="20"/>
    </row>
    <row r="9" spans="1:7" x14ac:dyDescent="0.25">
      <c r="A9">
        <v>29</v>
      </c>
      <c r="C9" s="20" t="s">
        <v>85</v>
      </c>
      <c r="D9" s="20">
        <v>46.6</v>
      </c>
    </row>
    <row r="10" spans="1:7" x14ac:dyDescent="0.25">
      <c r="A10">
        <v>22</v>
      </c>
      <c r="C10" s="20" t="s">
        <v>51</v>
      </c>
      <c r="D10" s="20">
        <v>3.4472901711067947</v>
      </c>
    </row>
    <row r="11" spans="1:7" x14ac:dyDescent="0.25">
      <c r="A11">
        <v>50</v>
      </c>
      <c r="C11" s="20" t="s">
        <v>90</v>
      </c>
      <c r="D11" s="20">
        <v>48</v>
      </c>
    </row>
    <row r="12" spans="1:7" x14ac:dyDescent="0.25">
      <c r="A12">
        <v>51</v>
      </c>
      <c r="C12" s="20" t="s">
        <v>91</v>
      </c>
      <c r="D12" s="20">
        <v>68</v>
      </c>
    </row>
    <row r="13" spans="1:7" x14ac:dyDescent="0.25">
      <c r="A13">
        <v>42</v>
      </c>
      <c r="C13" s="20" t="s">
        <v>92</v>
      </c>
      <c r="D13" s="20">
        <v>13.351297422241133</v>
      </c>
    </row>
    <row r="14" spans="1:7" x14ac:dyDescent="0.25">
      <c r="A14">
        <v>68</v>
      </c>
      <c r="C14" s="20" t="s">
        <v>93</v>
      </c>
      <c r="D14" s="20">
        <v>178.25714285714275</v>
      </c>
    </row>
    <row r="15" spans="1:7" x14ac:dyDescent="0.25">
      <c r="A15">
        <v>32</v>
      </c>
      <c r="C15" s="20" t="s">
        <v>94</v>
      </c>
      <c r="D15" s="20">
        <v>-0.39239600367785377</v>
      </c>
    </row>
    <row r="16" spans="1:7" x14ac:dyDescent="0.25">
      <c r="C16" s="20" t="s">
        <v>95</v>
      </c>
      <c r="D16" s="20">
        <v>-7.1833200033223757E-2</v>
      </c>
    </row>
    <row r="17" spans="3:4" x14ac:dyDescent="0.25">
      <c r="C17" s="20" t="s">
        <v>96</v>
      </c>
      <c r="D17" s="20">
        <v>46</v>
      </c>
    </row>
    <row r="18" spans="3:4" x14ac:dyDescent="0.25">
      <c r="C18" s="20" t="s">
        <v>97</v>
      </c>
      <c r="D18" s="20">
        <v>22</v>
      </c>
    </row>
    <row r="19" spans="3:4" x14ac:dyDescent="0.25">
      <c r="C19" s="20" t="s">
        <v>98</v>
      </c>
      <c r="D19" s="20">
        <v>68</v>
      </c>
    </row>
    <row r="20" spans="3:4" x14ac:dyDescent="0.25">
      <c r="C20" s="20" t="s">
        <v>78</v>
      </c>
      <c r="D20" s="20">
        <v>699</v>
      </c>
    </row>
    <row r="21" spans="3:4" ht="15.75" thickBot="1" x14ac:dyDescent="0.3">
      <c r="C21" s="21" t="s">
        <v>77</v>
      </c>
      <c r="D21" s="2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charts</vt:lpstr>
      <vt:lpstr>Matrix</vt:lpstr>
      <vt:lpstr>question of t</vt:lpstr>
      <vt:lpstr>correlation</vt:lpstr>
      <vt:lpstr>Regression</vt:lpstr>
      <vt:lpstr>ANOVA</vt:lpstr>
      <vt:lpstr>Discriptive statistics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Sargodha</dc:creator>
  <cp:lastModifiedBy>aniqa</cp:lastModifiedBy>
  <dcterms:created xsi:type="dcterms:W3CDTF">2016-12-14T17:36:19Z</dcterms:created>
  <dcterms:modified xsi:type="dcterms:W3CDTF">2018-05-15T19:05:30Z</dcterms:modified>
</cp:coreProperties>
</file>